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9615" windowHeight="11895"/>
  </bookViews>
  <sheets>
    <sheet name="Llistat preus unitaris general" sheetId="2" r:id="rId1"/>
  </sheets>
  <calcPr calcId="124519"/>
</workbook>
</file>

<file path=xl/calcChain.xml><?xml version="1.0" encoding="utf-8"?>
<calcChain xmlns="http://schemas.openxmlformats.org/spreadsheetml/2006/main">
  <c r="Q384" i="2"/>
  <c r="Q380"/>
  <c r="Q376"/>
  <c r="Q372"/>
  <c r="Q301"/>
  <c r="Q297"/>
  <c r="Q291"/>
  <c r="Q290"/>
  <c r="Q289"/>
  <c r="Q288"/>
  <c r="Q287"/>
  <c r="Q286"/>
  <c r="Q285"/>
  <c r="Q284"/>
  <c r="Q283"/>
  <c r="Q282"/>
  <c r="Q281"/>
  <c r="Q274"/>
  <c r="Q273"/>
  <c r="Q272"/>
  <c r="Q271"/>
  <c r="Q270"/>
  <c r="Q269"/>
  <c r="Q263"/>
  <c r="Q261"/>
  <c r="Q258"/>
  <c r="Q257"/>
  <c r="Q256"/>
  <c r="Q253"/>
  <c r="Q252"/>
  <c r="Q250"/>
  <c r="Q248"/>
  <c r="Q236"/>
  <c r="Q235"/>
  <c r="Q234"/>
  <c r="Q231"/>
  <c r="Q223"/>
  <c r="Q222"/>
  <c r="Q221"/>
  <c r="Q219"/>
  <c r="Q217"/>
  <c r="Q214"/>
  <c r="Q213"/>
  <c r="Q212"/>
  <c r="Q211"/>
  <c r="Q210"/>
  <c r="Q209"/>
  <c r="Q208"/>
  <c r="Q207"/>
  <c r="Q204"/>
  <c r="Q203"/>
  <c r="Q202"/>
  <c r="Q201"/>
  <c r="Q200"/>
  <c r="Q199"/>
  <c r="Q198"/>
  <c r="Q197"/>
  <c r="Q196"/>
  <c r="Q195"/>
  <c r="Q181"/>
  <c r="Q180"/>
  <c r="Q179"/>
  <c r="Q171"/>
  <c r="Q165"/>
  <c r="Q160"/>
  <c r="Q153"/>
  <c r="Q151"/>
  <c r="Q146"/>
  <c r="Q144"/>
  <c r="Q141"/>
  <c r="Q140"/>
  <c r="Q124"/>
  <c r="Q123"/>
  <c r="Q109"/>
  <c r="Q108"/>
  <c r="Q107"/>
  <c r="Q106"/>
  <c r="Q105"/>
  <c r="Q104"/>
  <c r="Q103"/>
  <c r="Q102"/>
  <c r="Q101"/>
  <c r="Q100"/>
  <c r="Q99"/>
  <c r="Q98"/>
  <c r="Q95"/>
  <c r="Q88"/>
  <c r="Q85"/>
  <c r="Q73"/>
  <c r="Q69"/>
  <c r="Q63"/>
  <c r="Q62"/>
  <c r="Q36"/>
  <c r="Q30"/>
  <c r="Q29"/>
  <c r="Q28"/>
  <c r="Q25"/>
  <c r="Q23"/>
  <c r="Q20"/>
  <c r="Q19"/>
  <c r="Q11"/>
  <c r="Q10"/>
  <c r="P384"/>
  <c r="P380"/>
  <c r="P376"/>
  <c r="P372"/>
  <c r="P301"/>
  <c r="P297"/>
  <c r="P231"/>
  <c r="P224"/>
  <c r="P223"/>
  <c r="P222"/>
  <c r="P221"/>
  <c r="P219"/>
  <c r="P217"/>
  <c r="P214"/>
  <c r="P213"/>
  <c r="P212"/>
  <c r="P211"/>
  <c r="P210"/>
  <c r="P209"/>
  <c r="P208"/>
  <c r="P207"/>
  <c r="P204"/>
  <c r="R204" s="1"/>
  <c r="P203"/>
  <c r="P202"/>
  <c r="P201"/>
  <c r="P200"/>
  <c r="P199"/>
  <c r="P198"/>
  <c r="P197"/>
  <c r="P196"/>
  <c r="P195"/>
  <c r="P189"/>
  <c r="P188"/>
  <c r="P181"/>
  <c r="P180"/>
  <c r="P179"/>
  <c r="P171"/>
  <c r="P165"/>
  <c r="P160"/>
  <c r="P153"/>
  <c r="P151"/>
  <c r="P146"/>
  <c r="P144"/>
  <c r="P141"/>
  <c r="P140"/>
  <c r="P118"/>
  <c r="P116"/>
  <c r="P115"/>
  <c r="P109"/>
  <c r="P108"/>
  <c r="P107"/>
  <c r="P106"/>
  <c r="P105"/>
  <c r="P104"/>
  <c r="P103"/>
  <c r="P102"/>
  <c r="P101"/>
  <c r="P100"/>
  <c r="P97"/>
  <c r="P96"/>
  <c r="P95"/>
  <c r="P88"/>
  <c r="P85"/>
  <c r="P73"/>
  <c r="P69"/>
  <c r="P63"/>
  <c r="P62"/>
  <c r="P38"/>
  <c r="P36"/>
  <c r="P30"/>
  <c r="P29"/>
  <c r="P28"/>
  <c r="P25"/>
  <c r="P23"/>
  <c r="P20"/>
  <c r="P19"/>
  <c r="P11"/>
  <c r="P10"/>
  <c r="J418"/>
  <c r="F376"/>
  <c r="F301"/>
  <c r="F297"/>
  <c r="N376"/>
  <c r="N384"/>
  <c r="N380"/>
  <c r="N372"/>
  <c r="N301"/>
  <c r="N297"/>
  <c r="N282"/>
  <c r="N283"/>
  <c r="N284"/>
  <c r="N285"/>
  <c r="N286"/>
  <c r="N287"/>
  <c r="N288"/>
  <c r="N289"/>
  <c r="N290"/>
  <c r="N291"/>
  <c r="N281"/>
  <c r="N270"/>
  <c r="N271"/>
  <c r="N272"/>
  <c r="N273"/>
  <c r="N274"/>
  <c r="N269"/>
  <c r="N248"/>
  <c r="N250"/>
  <c r="N252"/>
  <c r="N253"/>
  <c r="N256"/>
  <c r="N257"/>
  <c r="N258"/>
  <c r="N261"/>
  <c r="N263"/>
  <c r="N231"/>
  <c r="N234"/>
  <c r="N235"/>
  <c r="N236"/>
  <c r="N224"/>
  <c r="N196"/>
  <c r="N197"/>
  <c r="N198"/>
  <c r="N199"/>
  <c r="N200"/>
  <c r="N201"/>
  <c r="N202"/>
  <c r="N203"/>
  <c r="N204"/>
  <c r="N207"/>
  <c r="N208"/>
  <c r="N209"/>
  <c r="N210"/>
  <c r="N211"/>
  <c r="N212"/>
  <c r="N213"/>
  <c r="N214"/>
  <c r="N217"/>
  <c r="N219"/>
  <c r="N221"/>
  <c r="N222"/>
  <c r="N223"/>
  <c r="N195"/>
  <c r="N179"/>
  <c r="N180"/>
  <c r="N181"/>
  <c r="N188"/>
  <c r="N189"/>
  <c r="N171"/>
  <c r="N140"/>
  <c r="N141"/>
  <c r="N144"/>
  <c r="N146"/>
  <c r="N151"/>
  <c r="N153"/>
  <c r="N160"/>
  <c r="N165"/>
  <c r="N116"/>
  <c r="N118"/>
  <c r="N123"/>
  <c r="N124"/>
  <c r="N115"/>
  <c r="N85"/>
  <c r="N88"/>
  <c r="N95"/>
  <c r="N96"/>
  <c r="N97"/>
  <c r="N98"/>
  <c r="N99"/>
  <c r="N100"/>
  <c r="N101"/>
  <c r="N102"/>
  <c r="N103"/>
  <c r="N104"/>
  <c r="N105"/>
  <c r="N106"/>
  <c r="N107"/>
  <c r="N108"/>
  <c r="N109"/>
  <c r="N62"/>
  <c r="N63"/>
  <c r="N69"/>
  <c r="N73"/>
  <c r="R95"/>
  <c r="R380"/>
  <c r="R372"/>
  <c r="R301"/>
  <c r="R297"/>
  <c r="R281"/>
  <c r="R282"/>
  <c r="R283"/>
  <c r="R284"/>
  <c r="R285"/>
  <c r="R286"/>
  <c r="R287"/>
  <c r="R288"/>
  <c r="R289"/>
  <c r="R290"/>
  <c r="R291"/>
  <c r="R269"/>
  <c r="R270"/>
  <c r="R271"/>
  <c r="R272"/>
  <c r="R273"/>
  <c r="R274"/>
  <c r="R275"/>
  <c r="R248"/>
  <c r="R250"/>
  <c r="R252"/>
  <c r="R253"/>
  <c r="R256"/>
  <c r="R257"/>
  <c r="R258"/>
  <c r="R261"/>
  <c r="R263"/>
  <c r="R231"/>
  <c r="R234"/>
  <c r="R235"/>
  <c r="R236"/>
  <c r="R196"/>
  <c r="R197"/>
  <c r="R198"/>
  <c r="R199"/>
  <c r="R200"/>
  <c r="R201"/>
  <c r="R202"/>
  <c r="R203"/>
  <c r="R208"/>
  <c r="R210"/>
  <c r="R212"/>
  <c r="R214"/>
  <c r="R217"/>
  <c r="R219"/>
  <c r="R221"/>
  <c r="R222"/>
  <c r="R223"/>
  <c r="R224"/>
  <c r="R195"/>
  <c r="R179"/>
  <c r="R180"/>
  <c r="R181"/>
  <c r="R188"/>
  <c r="R189"/>
  <c r="R171"/>
  <c r="R141"/>
  <c r="R144"/>
  <c r="R146"/>
  <c r="R151"/>
  <c r="R153"/>
  <c r="R160"/>
  <c r="R165"/>
  <c r="R116"/>
  <c r="R118"/>
  <c r="R123"/>
  <c r="R124"/>
  <c r="R115"/>
  <c r="R85"/>
  <c r="R88"/>
  <c r="R96"/>
  <c r="R97"/>
  <c r="R98"/>
  <c r="R99"/>
  <c r="R100"/>
  <c r="R101"/>
  <c r="R102"/>
  <c r="R103"/>
  <c r="R104"/>
  <c r="R105"/>
  <c r="R106"/>
  <c r="R107"/>
  <c r="R108"/>
  <c r="R109"/>
  <c r="Q412"/>
  <c r="P412"/>
  <c r="R293"/>
  <c r="Q293"/>
  <c r="R277"/>
  <c r="Q277"/>
  <c r="P277"/>
  <c r="Q265"/>
  <c r="P265"/>
  <c r="Q243"/>
  <c r="P191"/>
  <c r="Q167"/>
  <c r="P167"/>
  <c r="Q129"/>
  <c r="P129"/>
  <c r="Q111"/>
  <c r="P111"/>
  <c r="Q78"/>
  <c r="N38"/>
  <c r="N36"/>
  <c r="N30"/>
  <c r="N29"/>
  <c r="N28"/>
  <c r="N25"/>
  <c r="N23"/>
  <c r="N20"/>
  <c r="R19"/>
  <c r="N19"/>
  <c r="N11"/>
  <c r="Q48"/>
  <c r="N10"/>
  <c r="R140" l="1"/>
  <c r="Q191"/>
  <c r="R11"/>
  <c r="P226"/>
  <c r="R129"/>
  <c r="P78"/>
  <c r="R69"/>
  <c r="R25"/>
  <c r="R23"/>
  <c r="R73"/>
  <c r="R63"/>
  <c r="R29"/>
  <c r="R384"/>
  <c r="R376"/>
  <c r="R213"/>
  <c r="R211"/>
  <c r="R209"/>
  <c r="R207"/>
  <c r="Q226"/>
  <c r="R62"/>
  <c r="R38"/>
  <c r="R111"/>
  <c r="R265"/>
  <c r="R191"/>
  <c r="R412"/>
  <c r="R167"/>
  <c r="R10"/>
  <c r="R20"/>
  <c r="R30"/>
  <c r="R36"/>
  <c r="R28"/>
  <c r="R416" l="1"/>
  <c r="R78"/>
  <c r="R226"/>
  <c r="F320"/>
  <c r="F319"/>
  <c r="F315"/>
  <c r="F310"/>
  <c r="F305"/>
  <c r="F291"/>
  <c r="F290"/>
  <c r="F289"/>
  <c r="F288"/>
  <c r="F287"/>
  <c r="F286"/>
  <c r="F285"/>
  <c r="F284"/>
  <c r="F283"/>
  <c r="F282"/>
  <c r="F281"/>
  <c r="F275"/>
  <c r="F274"/>
  <c r="F273"/>
  <c r="F272"/>
  <c r="F271"/>
  <c r="F270"/>
  <c r="F269"/>
  <c r="F263"/>
  <c r="F262"/>
  <c r="F261"/>
  <c r="F260"/>
  <c r="F259"/>
  <c r="F258"/>
  <c r="F257"/>
  <c r="F256"/>
  <c r="F255"/>
  <c r="F254"/>
  <c r="F253"/>
  <c r="F252"/>
  <c r="F251"/>
  <c r="F250"/>
  <c r="F249"/>
  <c r="F248"/>
  <c r="F247"/>
  <c r="F241"/>
  <c r="F240"/>
  <c r="F239"/>
  <c r="F238"/>
  <c r="F237"/>
  <c r="F236"/>
  <c r="F235"/>
  <c r="F234"/>
  <c r="F233"/>
  <c r="F232"/>
  <c r="F231"/>
  <c r="F230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195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71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33"/>
  <c r="F127"/>
  <c r="F126"/>
  <c r="F125"/>
  <c r="F124"/>
  <c r="F123"/>
  <c r="F122"/>
  <c r="F121"/>
  <c r="F120"/>
  <c r="F119"/>
  <c r="F118"/>
  <c r="F117"/>
  <c r="F116"/>
  <c r="F115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82"/>
  <c r="F67"/>
  <c r="F68"/>
  <c r="F69"/>
  <c r="F70"/>
  <c r="F71"/>
  <c r="F72"/>
  <c r="F73"/>
  <c r="F74"/>
  <c r="F75"/>
  <c r="F76"/>
  <c r="F53"/>
  <c r="F54"/>
  <c r="F55"/>
  <c r="F56"/>
  <c r="F57"/>
  <c r="F58"/>
  <c r="F59"/>
  <c r="F60"/>
  <c r="F61"/>
  <c r="F62"/>
  <c r="F63"/>
  <c r="F64"/>
  <c r="F65"/>
  <c r="F66"/>
  <c r="F52"/>
  <c r="F34"/>
  <c r="F35"/>
  <c r="F36"/>
  <c r="F37"/>
  <c r="F38"/>
  <c r="F39"/>
  <c r="F40"/>
  <c r="F41"/>
  <c r="F42"/>
  <c r="F43"/>
  <c r="F44"/>
  <c r="F45"/>
  <c r="F46"/>
  <c r="F23"/>
  <c r="F24"/>
  <c r="F25"/>
  <c r="F26"/>
  <c r="F27"/>
  <c r="F28"/>
  <c r="F29"/>
  <c r="F30"/>
  <c r="F31"/>
  <c r="F32"/>
  <c r="F33"/>
  <c r="F11"/>
  <c r="F12"/>
  <c r="F13"/>
  <c r="F14"/>
  <c r="F15"/>
  <c r="F16"/>
  <c r="F17"/>
  <c r="F18"/>
  <c r="F19"/>
  <c r="F20"/>
  <c r="F21"/>
  <c r="F22"/>
  <c r="F10"/>
  <c r="I290"/>
  <c r="J290" s="1"/>
  <c r="G282"/>
  <c r="I282" s="1"/>
  <c r="I281"/>
  <c r="G283"/>
  <c r="I283" s="1"/>
  <c r="I284"/>
  <c r="G285"/>
  <c r="I285" s="1"/>
  <c r="G286"/>
  <c r="I286" s="1"/>
  <c r="I287"/>
  <c r="I291"/>
  <c r="J291" s="1"/>
  <c r="I289"/>
  <c r="J289" s="1"/>
  <c r="G288"/>
  <c r="I288" s="1"/>
  <c r="J288" s="1"/>
  <c r="I293" l="1"/>
  <c r="I376"/>
  <c r="H376"/>
  <c r="I372"/>
  <c r="H372"/>
  <c r="I301"/>
  <c r="H301"/>
  <c r="I297"/>
  <c r="H297"/>
  <c r="H62"/>
  <c r="I62"/>
  <c r="H63"/>
  <c r="I63"/>
  <c r="H69"/>
  <c r="I69"/>
  <c r="H73"/>
  <c r="I73"/>
  <c r="H85"/>
  <c r="I85"/>
  <c r="H88"/>
  <c r="I88"/>
  <c r="H95"/>
  <c r="I95"/>
  <c r="H96"/>
  <c r="H97"/>
  <c r="I98"/>
  <c r="I99"/>
  <c r="H100"/>
  <c r="I100"/>
  <c r="H101"/>
  <c r="I101"/>
  <c r="H102"/>
  <c r="I102"/>
  <c r="H103"/>
  <c r="I103"/>
  <c r="H104"/>
  <c r="I104"/>
  <c r="H105"/>
  <c r="I105"/>
  <c r="H106"/>
  <c r="I106"/>
  <c r="H107"/>
  <c r="I107"/>
  <c r="H108"/>
  <c r="I108"/>
  <c r="H109"/>
  <c r="I109"/>
  <c r="H115"/>
  <c r="H116"/>
  <c r="H118"/>
  <c r="I123"/>
  <c r="I124"/>
  <c r="H140"/>
  <c r="I140"/>
  <c r="H141"/>
  <c r="I141"/>
  <c r="H144"/>
  <c r="I144"/>
  <c r="H146"/>
  <c r="I146"/>
  <c r="H151"/>
  <c r="I151"/>
  <c r="H153"/>
  <c r="I153"/>
  <c r="H160"/>
  <c r="I160"/>
  <c r="H165"/>
  <c r="I165"/>
  <c r="H171"/>
  <c r="I171"/>
  <c r="H179"/>
  <c r="I179"/>
  <c r="H180"/>
  <c r="I180"/>
  <c r="H181"/>
  <c r="I181"/>
  <c r="H188"/>
  <c r="H189"/>
  <c r="H195"/>
  <c r="I195"/>
  <c r="H196"/>
  <c r="I196"/>
  <c r="H197"/>
  <c r="I197"/>
  <c r="H198"/>
  <c r="I198"/>
  <c r="H199"/>
  <c r="I199"/>
  <c r="H200"/>
  <c r="I200"/>
  <c r="H201"/>
  <c r="I201"/>
  <c r="H202"/>
  <c r="I202"/>
  <c r="H203"/>
  <c r="I203"/>
  <c r="H204"/>
  <c r="I204"/>
  <c r="H207"/>
  <c r="I207"/>
  <c r="H208"/>
  <c r="I208"/>
  <c r="H209"/>
  <c r="I209"/>
  <c r="H210"/>
  <c r="I210"/>
  <c r="H211"/>
  <c r="I211"/>
  <c r="H212"/>
  <c r="I212"/>
  <c r="H213"/>
  <c r="I213"/>
  <c r="H214"/>
  <c r="I214"/>
  <c r="H217"/>
  <c r="I217"/>
  <c r="H219"/>
  <c r="I219"/>
  <c r="H221"/>
  <c r="I221"/>
  <c r="H222"/>
  <c r="I222"/>
  <c r="H224"/>
  <c r="H231"/>
  <c r="I231"/>
  <c r="I234"/>
  <c r="I235"/>
  <c r="I236"/>
  <c r="I248"/>
  <c r="I250"/>
  <c r="I252"/>
  <c r="I253"/>
  <c r="I256"/>
  <c r="I257"/>
  <c r="I258"/>
  <c r="I261"/>
  <c r="I263"/>
  <c r="I269"/>
  <c r="I270"/>
  <c r="I271"/>
  <c r="I272"/>
  <c r="I273"/>
  <c r="I274"/>
  <c r="I275"/>
  <c r="H380"/>
  <c r="I380"/>
  <c r="H384"/>
  <c r="I384"/>
  <c r="H11"/>
  <c r="I11"/>
  <c r="H19"/>
  <c r="I19"/>
  <c r="H20"/>
  <c r="I20"/>
  <c r="H23"/>
  <c r="I23"/>
  <c r="H25"/>
  <c r="I25"/>
  <c r="H28"/>
  <c r="I28"/>
  <c r="H29"/>
  <c r="I29"/>
  <c r="H30"/>
  <c r="I30"/>
  <c r="H36"/>
  <c r="I36"/>
  <c r="H38"/>
  <c r="I38"/>
  <c r="I10"/>
  <c r="H10"/>
  <c r="I191" l="1"/>
  <c r="H412"/>
  <c r="H243"/>
  <c r="H226"/>
  <c r="H191"/>
  <c r="H277"/>
  <c r="H265"/>
  <c r="I277"/>
  <c r="I265"/>
  <c r="H167"/>
  <c r="H78"/>
  <c r="H129"/>
  <c r="H48"/>
  <c r="I129"/>
  <c r="I167"/>
  <c r="I78"/>
  <c r="I48"/>
  <c r="I226"/>
  <c r="I412"/>
  <c r="I243"/>
  <c r="H111"/>
  <c r="I111"/>
  <c r="J372"/>
  <c r="J376"/>
  <c r="J11"/>
  <c r="J10"/>
  <c r="J234"/>
  <c r="J153"/>
  <c r="J124"/>
  <c r="J118"/>
  <c r="J103"/>
  <c r="J99"/>
  <c r="J95"/>
  <c r="J38"/>
  <c r="J36"/>
  <c r="J30"/>
  <c r="J28"/>
  <c r="J297"/>
  <c r="J301"/>
  <c r="J23"/>
  <c r="J19"/>
  <c r="J116"/>
  <c r="J29"/>
  <c r="J20"/>
  <c r="J25"/>
  <c r="J274"/>
  <c r="J272"/>
  <c r="J263"/>
  <c r="J261"/>
  <c r="J257"/>
  <c r="J188"/>
  <c r="J165"/>
  <c r="J123"/>
  <c r="J97"/>
  <c r="J287"/>
  <c r="J281"/>
  <c r="J275"/>
  <c r="J258"/>
  <c r="J256"/>
  <c r="J248"/>
  <c r="J231"/>
  <c r="J224"/>
  <c r="J212"/>
  <c r="J210"/>
  <c r="J208"/>
  <c r="J196"/>
  <c r="J189"/>
  <c r="J181"/>
  <c r="J146"/>
  <c r="J144"/>
  <c r="J219"/>
  <c r="J384"/>
  <c r="J380"/>
  <c r="J271"/>
  <c r="J221"/>
  <c r="J207"/>
  <c r="J199"/>
  <c r="J197"/>
  <c r="J204"/>
  <c r="J195"/>
  <c r="J286"/>
  <c r="J282"/>
  <c r="J269"/>
  <c r="J253"/>
  <c r="J235"/>
  <c r="J213"/>
  <c r="J211"/>
  <c r="J202"/>
  <c r="J200"/>
  <c r="J180"/>
  <c r="J160"/>
  <c r="J141"/>
  <c r="J285"/>
  <c r="J270"/>
  <c r="J252"/>
  <c r="J203"/>
  <c r="J284"/>
  <c r="J151"/>
  <c r="J140"/>
  <c r="J115"/>
  <c r="J102"/>
  <c r="J98"/>
  <c r="J283"/>
  <c r="J273"/>
  <c r="J250"/>
  <c r="J236"/>
  <c r="J222"/>
  <c r="J217"/>
  <c r="J214"/>
  <c r="J209"/>
  <c r="J201"/>
  <c r="J198"/>
  <c r="J179"/>
  <c r="J171"/>
  <c r="J73"/>
  <c r="J96"/>
  <c r="J108"/>
  <c r="J85"/>
  <c r="J106"/>
  <c r="J104"/>
  <c r="J100"/>
  <c r="J69"/>
  <c r="J109"/>
  <c r="J107"/>
  <c r="J105"/>
  <c r="J88"/>
  <c r="J62"/>
  <c r="J101"/>
  <c r="J63"/>
  <c r="J415" l="1"/>
  <c r="J191"/>
  <c r="J416"/>
  <c r="R419" s="1"/>
  <c r="J48"/>
  <c r="J412"/>
  <c r="J265"/>
  <c r="J277"/>
  <c r="J243"/>
  <c r="J226"/>
  <c r="J293"/>
  <c r="J111"/>
  <c r="J129"/>
  <c r="J167"/>
  <c r="J78"/>
  <c r="R48"/>
  <c r="P48"/>
  <c r="R243"/>
  <c r="M367" l="1"/>
  <c r="M333"/>
  <c r="M388"/>
  <c r="M364"/>
  <c r="M406"/>
  <c r="M398"/>
  <c r="M360"/>
  <c r="M325"/>
  <c r="M348"/>
  <c r="M310"/>
  <c r="M410"/>
  <c r="M353"/>
  <c r="M340"/>
  <c r="M395"/>
  <c r="M369"/>
  <c r="M336"/>
  <c r="M402"/>
  <c r="M391"/>
  <c r="M329"/>
  <c r="M315"/>
  <c r="M320"/>
  <c r="M305"/>
  <c r="M346"/>
  <c r="M344"/>
  <c r="M342"/>
  <c r="M319"/>
  <c r="M262"/>
  <c r="N262" s="1"/>
  <c r="M259"/>
  <c r="N259" s="1"/>
  <c r="M254"/>
  <c r="N254" s="1"/>
  <c r="M249"/>
  <c r="N249" s="1"/>
  <c r="M239"/>
  <c r="M237"/>
  <c r="M232"/>
  <c r="M220"/>
  <c r="M216"/>
  <c r="M206"/>
  <c r="M185"/>
  <c r="M182"/>
  <c r="M177"/>
  <c r="M175"/>
  <c r="M173"/>
  <c r="M164"/>
  <c r="M162"/>
  <c r="M159"/>
  <c r="M157"/>
  <c r="M155"/>
  <c r="M152"/>
  <c r="M149"/>
  <c r="M147"/>
  <c r="M143"/>
  <c r="M139"/>
  <c r="M137"/>
  <c r="M135"/>
  <c r="M133"/>
  <c r="M126"/>
  <c r="N126" s="1"/>
  <c r="M122"/>
  <c r="N122" s="1"/>
  <c r="M94"/>
  <c r="M92"/>
  <c r="M90"/>
  <c r="M87"/>
  <c r="M84"/>
  <c r="M82"/>
  <c r="M75"/>
  <c r="M72"/>
  <c r="M70"/>
  <c r="M67"/>
  <c r="M65"/>
  <c r="M61"/>
  <c r="M59"/>
  <c r="M57"/>
  <c r="M55"/>
  <c r="M53"/>
  <c r="M40"/>
  <c r="M37"/>
  <c r="M35"/>
  <c r="M32"/>
  <c r="M27"/>
  <c r="M24"/>
  <c r="M21"/>
  <c r="M15"/>
  <c r="M17"/>
  <c r="M13"/>
  <c r="M347"/>
  <c r="M345"/>
  <c r="M343"/>
  <c r="M339"/>
  <c r="M275"/>
  <c r="N275" s="1"/>
  <c r="M260"/>
  <c r="N260" s="1"/>
  <c r="M255"/>
  <c r="N255" s="1"/>
  <c r="M251"/>
  <c r="N251" s="1"/>
  <c r="M247"/>
  <c r="N247" s="1"/>
  <c r="M238"/>
  <c r="M233"/>
  <c r="M230"/>
  <c r="M218"/>
  <c r="M215"/>
  <c r="M205"/>
  <c r="M183"/>
  <c r="M178"/>
  <c r="M176"/>
  <c r="M174"/>
  <c r="M172"/>
  <c r="M163"/>
  <c r="M161"/>
  <c r="M158"/>
  <c r="M156"/>
  <c r="M154"/>
  <c r="M150"/>
  <c r="M148"/>
  <c r="M145"/>
  <c r="M142"/>
  <c r="M138"/>
  <c r="M136"/>
  <c r="M134"/>
  <c r="M127"/>
  <c r="N127" s="1"/>
  <c r="M125"/>
  <c r="N125" s="1"/>
  <c r="M121"/>
  <c r="N121" s="1"/>
  <c r="M93"/>
  <c r="M91"/>
  <c r="M89"/>
  <c r="M86"/>
  <c r="M83"/>
  <c r="M76"/>
  <c r="M74"/>
  <c r="M71"/>
  <c r="M68"/>
  <c r="M66"/>
  <c r="M64"/>
  <c r="M60"/>
  <c r="M58"/>
  <c r="M56"/>
  <c r="M54"/>
  <c r="M52"/>
  <c r="M39"/>
  <c r="M34"/>
  <c r="M33"/>
  <c r="M31"/>
  <c r="M26"/>
  <c r="M22"/>
  <c r="M14"/>
  <c r="M16"/>
  <c r="M18"/>
  <c r="M12"/>
  <c r="P243"/>
  <c r="R415" s="1"/>
  <c r="R418" l="1"/>
  <c r="L367" s="1"/>
  <c r="N367" s="1"/>
  <c r="R421"/>
  <c r="L395"/>
  <c r="N395" s="1"/>
  <c r="L54"/>
  <c r="N54" s="1"/>
  <c r="L239"/>
  <c r="N239" s="1"/>
  <c r="L158"/>
  <c r="N158" s="1"/>
  <c r="L157"/>
  <c r="N157" s="1"/>
  <c r="L135"/>
  <c r="N135" s="1"/>
  <c r="L75"/>
  <c r="N75" s="1"/>
  <c r="L55"/>
  <c r="N55" s="1"/>
  <c r="L163"/>
  <c r="N163" s="1"/>
  <c r="L162"/>
  <c r="N162" s="1"/>
  <c r="L60"/>
  <c r="N60" s="1"/>
  <c r="L133"/>
  <c r="N133" s="1"/>
  <c r="L76"/>
  <c r="N76" s="1"/>
  <c r="L175"/>
  <c r="N175" s="1"/>
  <c r="L174"/>
  <c r="N174" s="1"/>
  <c r="L65"/>
  <c r="N65" s="1"/>
  <c r="L149"/>
  <c r="N149" s="1"/>
  <c r="L70"/>
  <c r="N70" s="1"/>
  <c r="L31"/>
  <c r="N31" s="1"/>
  <c r="L42"/>
  <c r="N42" s="1"/>
  <c r="L21"/>
  <c r="N21" s="1"/>
  <c r="L33"/>
  <c r="N33" s="1"/>
  <c r="L40"/>
  <c r="N40" s="1"/>
  <c r="L24"/>
  <c r="N24" s="1"/>
  <c r="L87" l="1"/>
  <c r="N87" s="1"/>
  <c r="L18"/>
  <c r="N18" s="1"/>
  <c r="L37"/>
  <c r="N37" s="1"/>
  <c r="L13"/>
  <c r="N13" s="1"/>
  <c r="L43"/>
  <c r="N43" s="1"/>
  <c r="L34"/>
  <c r="N34" s="1"/>
  <c r="L15"/>
  <c r="N15" s="1"/>
  <c r="L45"/>
  <c r="N45" s="1"/>
  <c r="L67"/>
  <c r="N67" s="1"/>
  <c r="L92"/>
  <c r="N92" s="1"/>
  <c r="L152"/>
  <c r="N152" s="1"/>
  <c r="L233"/>
  <c r="N233" s="1"/>
  <c r="L232"/>
  <c r="N232" s="1"/>
  <c r="L52"/>
  <c r="N52" s="1"/>
  <c r="L71"/>
  <c r="N71" s="1"/>
  <c r="L138"/>
  <c r="N138" s="1"/>
  <c r="L215"/>
  <c r="N215" s="1"/>
  <c r="L206"/>
  <c r="N206" s="1"/>
  <c r="L142"/>
  <c r="N142" s="1"/>
  <c r="L57"/>
  <c r="N57" s="1"/>
  <c r="L83"/>
  <c r="N83" s="1"/>
  <c r="L186"/>
  <c r="N186" s="1"/>
  <c r="L183"/>
  <c r="N183" s="1"/>
  <c r="L90"/>
  <c r="N90" s="1"/>
  <c r="L143"/>
  <c r="N143" s="1"/>
  <c r="L64"/>
  <c r="N64" s="1"/>
  <c r="L147"/>
  <c r="N147" s="1"/>
  <c r="L176"/>
  <c r="N176" s="1"/>
  <c r="L230"/>
  <c r="N230" s="1"/>
  <c r="L177"/>
  <c r="N177" s="1"/>
  <c r="L220"/>
  <c r="N220" s="1"/>
  <c r="L339"/>
  <c r="N339" s="1"/>
  <c r="L345"/>
  <c r="N345" s="1"/>
  <c r="L117"/>
  <c r="N117" s="1"/>
  <c r="L240"/>
  <c r="N240" s="1"/>
  <c r="L342"/>
  <c r="N342" s="1"/>
  <c r="L346"/>
  <c r="N346" s="1"/>
  <c r="L119"/>
  <c r="N119" s="1"/>
  <c r="L315"/>
  <c r="N315" s="1"/>
  <c r="L391"/>
  <c r="N391" s="1"/>
  <c r="L320"/>
  <c r="N320" s="1"/>
  <c r="L340"/>
  <c r="N340" s="1"/>
  <c r="L369"/>
  <c r="N369" s="1"/>
  <c r="L310"/>
  <c r="N310" s="1"/>
  <c r="L360"/>
  <c r="N360" s="1"/>
  <c r="L14"/>
  <c r="N14" s="1"/>
  <c r="L32"/>
  <c r="N32" s="1"/>
  <c r="L44"/>
  <c r="N44" s="1"/>
  <c r="L17"/>
  <c r="N17" s="1"/>
  <c r="L26"/>
  <c r="N26" s="1"/>
  <c r="L39"/>
  <c r="N39" s="1"/>
  <c r="L16"/>
  <c r="N16" s="1"/>
  <c r="L27"/>
  <c r="N27" s="1"/>
  <c r="L46"/>
  <c r="N46" s="1"/>
  <c r="L12"/>
  <c r="N12" s="1"/>
  <c r="L22"/>
  <c r="N22" s="1"/>
  <c r="L35"/>
  <c r="N35" s="1"/>
  <c r="L41"/>
  <c r="N41" s="1"/>
  <c r="L154"/>
  <c r="N154" s="1"/>
  <c r="L91"/>
  <c r="N91" s="1"/>
  <c r="L66"/>
  <c r="N66" s="1"/>
  <c r="L150"/>
  <c r="N150" s="1"/>
  <c r="L93"/>
  <c r="N93" s="1"/>
  <c r="L164"/>
  <c r="N164" s="1"/>
  <c r="L205"/>
  <c r="N205" s="1"/>
  <c r="L161"/>
  <c r="N161" s="1"/>
  <c r="L187"/>
  <c r="N187" s="1"/>
  <c r="L59"/>
  <c r="N59" s="1"/>
  <c r="L137"/>
  <c r="N137" s="1"/>
  <c r="L72"/>
  <c r="N72" s="1"/>
  <c r="L61"/>
  <c r="N61" s="1"/>
  <c r="L139"/>
  <c r="N139" s="1"/>
  <c r="L74"/>
  <c r="N74" s="1"/>
  <c r="L159"/>
  <c r="N159" s="1"/>
  <c r="L182"/>
  <c r="N182" s="1"/>
  <c r="L238"/>
  <c r="N238" s="1"/>
  <c r="L173"/>
  <c r="N173" s="1"/>
  <c r="L237"/>
  <c r="N237" s="1"/>
  <c r="L84"/>
  <c r="N84" s="1"/>
  <c r="L58"/>
  <c r="N58" s="1"/>
  <c r="L136"/>
  <c r="N136" s="1"/>
  <c r="L82"/>
  <c r="N82" s="1"/>
  <c r="L56"/>
  <c r="N56" s="1"/>
  <c r="L134"/>
  <c r="N134" s="1"/>
  <c r="L178"/>
  <c r="N178" s="1"/>
  <c r="L218"/>
  <c r="N218" s="1"/>
  <c r="L172"/>
  <c r="N172" s="1"/>
  <c r="L216"/>
  <c r="N216" s="1"/>
  <c r="L68"/>
  <c r="N68" s="1"/>
  <c r="L148"/>
  <c r="N148" s="1"/>
  <c r="L86"/>
  <c r="N86" s="1"/>
  <c r="L53"/>
  <c r="N53" s="1"/>
  <c r="L145"/>
  <c r="N145" s="1"/>
  <c r="L89"/>
  <c r="N89" s="1"/>
  <c r="L155"/>
  <c r="N155" s="1"/>
  <c r="L184"/>
  <c r="N184" s="1"/>
  <c r="L156"/>
  <c r="N156" s="1"/>
  <c r="L185"/>
  <c r="N185" s="1"/>
  <c r="L241"/>
  <c r="N241" s="1"/>
  <c r="L343"/>
  <c r="N343" s="1"/>
  <c r="L347"/>
  <c r="N347" s="1"/>
  <c r="L120"/>
  <c r="N120" s="1"/>
  <c r="L319"/>
  <c r="N319" s="1"/>
  <c r="L344"/>
  <c r="N344" s="1"/>
  <c r="L410"/>
  <c r="N410" s="1"/>
  <c r="L94"/>
  <c r="N94" s="1"/>
  <c r="L305"/>
  <c r="N305" s="1"/>
  <c r="L329"/>
  <c r="N329" s="1"/>
  <c r="L402"/>
  <c r="N402" s="1"/>
  <c r="L333"/>
  <c r="N333" s="1"/>
  <c r="L364"/>
  <c r="N364" s="1"/>
  <c r="L388"/>
  <c r="N388" s="1"/>
  <c r="L325"/>
  <c r="N325" s="1"/>
  <c r="L398"/>
  <c r="N398" s="1"/>
  <c r="L406"/>
  <c r="N406" s="1"/>
  <c r="L348"/>
  <c r="N348" s="1"/>
  <c r="L336"/>
  <c r="N336" s="1"/>
  <c r="L353"/>
  <c r="N353" s="1"/>
</calcChain>
</file>

<file path=xl/sharedStrings.xml><?xml version="1.0" encoding="utf-8"?>
<sst xmlns="http://schemas.openxmlformats.org/spreadsheetml/2006/main" count="1119" uniqueCount="640">
  <si>
    <t>Accessoris semàfors</t>
  </si>
  <si>
    <t>Codi</t>
  </si>
  <si>
    <t>Unt.</t>
  </si>
  <si>
    <t>Concepte</t>
  </si>
  <si>
    <t>Preu Total</t>
  </si>
  <si>
    <t>AS1</t>
  </si>
  <si>
    <t>Bàcul de 6 x 3,5 per a semàfors segons plecs tècnics, perns inclosos</t>
  </si>
  <si>
    <t>AS2</t>
  </si>
  <si>
    <t>Pantalla de contrast per MOD.3/200</t>
  </si>
  <si>
    <t>AS3</t>
  </si>
  <si>
    <t>Pantalla de contrast per MOD.2/200</t>
  </si>
  <si>
    <t>AS4</t>
  </si>
  <si>
    <t>AS5</t>
  </si>
  <si>
    <t>AS6</t>
  </si>
  <si>
    <t>AS7</t>
  </si>
  <si>
    <t>AS8</t>
  </si>
  <si>
    <t>Baixant alumini per bàcul</t>
  </si>
  <si>
    <t>AS19</t>
  </si>
  <si>
    <t>Columna de polièster 4,000 mm</t>
  </si>
  <si>
    <t>AS20</t>
  </si>
  <si>
    <t>Columna de polièster 2.400 mm</t>
  </si>
  <si>
    <t>AS21</t>
  </si>
  <si>
    <t>Columna de polièster 2.000 mm</t>
  </si>
  <si>
    <t>AS22</t>
  </si>
  <si>
    <t>Columna de polièster 800 mm</t>
  </si>
  <si>
    <t>AS23</t>
  </si>
  <si>
    <t>Suport senzill mod. 150</t>
  </si>
  <si>
    <t>AS24</t>
  </si>
  <si>
    <t>Suport senzill mod. 270</t>
  </si>
  <si>
    <t>AS25</t>
  </si>
  <si>
    <t>Suport senzill mod. 400</t>
  </si>
  <si>
    <t>AS26</t>
  </si>
  <si>
    <t>Suport doble mod. 270</t>
  </si>
  <si>
    <t>AS27</t>
  </si>
  <si>
    <t>Suport per a càmera de 2000</t>
  </si>
  <si>
    <t>AS28</t>
  </si>
  <si>
    <t>Armari metàl·lic de xapa galvanitzada per regulador de tràfic mod. M1</t>
  </si>
  <si>
    <t>AS29</t>
  </si>
  <si>
    <t>Armari metàl·lic de xapa galvanitzada per regulador de tràfic mod. M3</t>
  </si>
  <si>
    <t>AS30</t>
  </si>
  <si>
    <t>Armari metàl·lic de xapa galvanitzada per safata de comunicacions amb fibra òptica,  d' una porta.</t>
  </si>
  <si>
    <t>AS31</t>
  </si>
  <si>
    <t>Armari metàl·lic de xapa galvanitzada per central de zona o pw de dos portes</t>
  </si>
  <si>
    <t>AS32</t>
  </si>
  <si>
    <t>Armari metàl·lic de xapa galvanitzada per a detectors de 530 x 430 x 280</t>
  </si>
  <si>
    <t>AS33</t>
  </si>
  <si>
    <t>Armari metàl·lic de xapa galvanitzada per a columna càmeres</t>
  </si>
  <si>
    <t>AS34</t>
  </si>
  <si>
    <t>Armari metàl·lic de xapa galvanitzada per a escomesa elèctrica tipus M3 validat per companyia.</t>
  </si>
  <si>
    <t>AS35</t>
  </si>
  <si>
    <t>Pica de presa de terra de 1,5m</t>
  </si>
  <si>
    <t>AS36</t>
  </si>
  <si>
    <t>Placa de presa de terra 500x500x2,5</t>
  </si>
  <si>
    <t>AS37</t>
  </si>
  <si>
    <t>Polsador mecànic de polièster per demanda de vianants</t>
  </si>
  <si>
    <t>AS38</t>
  </si>
  <si>
    <t>Polsador tàctil per pas de vianants</t>
  </si>
  <si>
    <t>AS39</t>
  </si>
  <si>
    <t>Porta de bàcul semafòric</t>
  </si>
  <si>
    <t>AS40</t>
  </si>
  <si>
    <t>Protecció hexagonal columna</t>
  </si>
  <si>
    <t>AS41</t>
  </si>
  <si>
    <t>Protecció hexagonal bàcul</t>
  </si>
  <si>
    <t>AS42</t>
  </si>
  <si>
    <t>Pany caixa comandament</t>
  </si>
  <si>
    <t>AS43</t>
  </si>
  <si>
    <t>Tap PVC d'estanquitat per a semàfors</t>
  </si>
  <si>
    <t>AS44</t>
  </si>
  <si>
    <t>Tub corrugat 40mm</t>
  </si>
  <si>
    <t>AS45</t>
  </si>
  <si>
    <t>Tub corrugat 110mm</t>
  </si>
  <si>
    <t>AS46</t>
  </si>
  <si>
    <t>Torpede M-11</t>
  </si>
  <si>
    <t>AS47</t>
  </si>
  <si>
    <t>Pany armari regulador mecanisme complert</t>
  </si>
  <si>
    <t>Cable de coure</t>
  </si>
  <si>
    <t>C1</t>
  </si>
  <si>
    <t>Cable 1x4mm²</t>
  </si>
  <si>
    <t>C2</t>
  </si>
  <si>
    <t>Cable 1x6mm²</t>
  </si>
  <si>
    <t>C3</t>
  </si>
  <si>
    <t xml:space="preserve">Cable RV 2x6mm² </t>
  </si>
  <si>
    <t>C4</t>
  </si>
  <si>
    <t xml:space="preserve">Cable RV armat vareta 2x6mm² </t>
  </si>
  <si>
    <t>C5</t>
  </si>
  <si>
    <t xml:space="preserve">Cable RV armat vareta 3x6mm² </t>
  </si>
  <si>
    <t>C6</t>
  </si>
  <si>
    <t>Cable RV 2x10mm²</t>
  </si>
  <si>
    <t>C7</t>
  </si>
  <si>
    <t>Cable RV2x16mm²</t>
  </si>
  <si>
    <t>C8</t>
  </si>
  <si>
    <t>Cable 4x1,5mm²</t>
  </si>
  <si>
    <t>C9</t>
  </si>
  <si>
    <t>Cable armat varetes 4x1,5mm²</t>
  </si>
  <si>
    <t>C10</t>
  </si>
  <si>
    <t>Cable RV 4x2,5mm²</t>
  </si>
  <si>
    <t>C11</t>
  </si>
  <si>
    <t>Cable RV armat varetes 4x2,5mm²</t>
  </si>
  <si>
    <t>C12</t>
  </si>
  <si>
    <t>Cable 1x16mm² AV</t>
  </si>
  <si>
    <t>C13</t>
  </si>
  <si>
    <t>Cable 1x35mm²</t>
  </si>
  <si>
    <t>C14</t>
  </si>
  <si>
    <t>Cable coure amb aïllament de plàstic de 35 mm per línies de terra</t>
  </si>
  <si>
    <t>C15</t>
  </si>
  <si>
    <t>Cable telefònic de 2 pars armat i antirrosegadors</t>
  </si>
  <si>
    <t>C16</t>
  </si>
  <si>
    <t>Cable telefònic de 4 pars armat i antirrosegadors</t>
  </si>
  <si>
    <t>C17</t>
  </si>
  <si>
    <t>Cable telefònic de 7 pars armat i antirrosegadors</t>
  </si>
  <si>
    <t>C18</t>
  </si>
  <si>
    <t>Cable telefònic de 10 pars armat i antirrosegadors</t>
  </si>
  <si>
    <t>C19</t>
  </si>
  <si>
    <t>Cable telefònic de 15 pars armat i antirrosegadors</t>
  </si>
  <si>
    <t>C20</t>
  </si>
  <si>
    <t>Cable 1x0,75 mm²</t>
  </si>
  <si>
    <t>C21</t>
  </si>
  <si>
    <t>Cable 4 pars x 0,9mm</t>
  </si>
  <si>
    <t>C22</t>
  </si>
  <si>
    <t>Cable UTP CAT 5 EXTERIORS</t>
  </si>
  <si>
    <t>C23</t>
  </si>
  <si>
    <t>m</t>
  </si>
  <si>
    <t>Cable coaxial RG59</t>
  </si>
  <si>
    <t>C24</t>
  </si>
  <si>
    <t>Cable coaxial RG213</t>
  </si>
  <si>
    <t>C25</t>
  </si>
  <si>
    <t>Cable coaxial RG214</t>
  </si>
  <si>
    <t>Cable Fibra òptica</t>
  </si>
  <si>
    <t>CF1</t>
  </si>
  <si>
    <t>Cable de fibra òptica monomode armat i antirrosegadors de 2 fibres</t>
  </si>
  <si>
    <t>CF2</t>
  </si>
  <si>
    <t>Cable de fibra òptica monomode armat i antirrosegadors de 4 fibres</t>
  </si>
  <si>
    <t>CF3</t>
  </si>
  <si>
    <t>Cable de fibra òptica monomode armat i antirrosegadors de 6 fibres</t>
  </si>
  <si>
    <t>CF4</t>
  </si>
  <si>
    <t>Cable de fibra òptica monomode armat i antirrosegadors de 8 fibres</t>
  </si>
  <si>
    <t>CF5</t>
  </si>
  <si>
    <t>Cable de fibra òptica monomode armat i antirrosegadors de 12 fibres</t>
  </si>
  <si>
    <t>CF6</t>
  </si>
  <si>
    <t>Cable de fibra òptica monomode armat i antirrosegadors de 16 fibres</t>
  </si>
  <si>
    <t>CF7</t>
  </si>
  <si>
    <t>Cable de fibra òptica monomode armat i antirrosegadors de 24 fibres</t>
  </si>
  <si>
    <t>CF8</t>
  </si>
  <si>
    <t>Cable de fibra òptica multimode armat i antirrosegadors de 2 fibres</t>
  </si>
  <si>
    <t>CF9</t>
  </si>
  <si>
    <t>Cable de fibra òptica multimode armat i antirrosegadors de 4 fibres</t>
  </si>
  <si>
    <t>CF10</t>
  </si>
  <si>
    <t>Cable de fibra òptica multimode armat i antirrosegadors de 6 fibres</t>
  </si>
  <si>
    <t>CF11</t>
  </si>
  <si>
    <t>Cable de fibra òptica multimode armat i antirrosegadors de 8 fibres</t>
  </si>
  <si>
    <t>CF12</t>
  </si>
  <si>
    <t>Cable de fibra òptica multimode armat i antirrosegadors de 12 fibres</t>
  </si>
  <si>
    <t>CF13</t>
  </si>
  <si>
    <t>Cable de fibra òptica multimode armat i antirrosegadors de 16 fibres</t>
  </si>
  <si>
    <t>CF14</t>
  </si>
  <si>
    <t>Cable de fibra òptica multimode armat i antirrosegadors de 24 fibres</t>
  </si>
  <si>
    <t>CF15</t>
  </si>
  <si>
    <t>Caixa estanca de fins a 36 fibres per empiulament de continuïtat</t>
  </si>
  <si>
    <t>CF16</t>
  </si>
  <si>
    <t>Caja mural de 8 F.O. sin adaptadores</t>
  </si>
  <si>
    <t>CF17</t>
  </si>
  <si>
    <t>Fusions de fibra òptica per fibra</t>
  </si>
  <si>
    <t>CF18</t>
  </si>
  <si>
    <t>Mesura d'atenuació en doble finestra i sentit</t>
  </si>
  <si>
    <t>CF19</t>
  </si>
  <si>
    <t>Pigtail SM FC/PC 2m 900 Micrab</t>
  </si>
  <si>
    <t>CF20</t>
  </si>
  <si>
    <t>Adaptador FO FC/PC</t>
  </si>
  <si>
    <t>CF21</t>
  </si>
  <si>
    <t>CF22</t>
  </si>
  <si>
    <t>CF23</t>
  </si>
  <si>
    <t>CF24</t>
  </si>
  <si>
    <t>CF25</t>
  </si>
  <si>
    <t>CF26</t>
  </si>
  <si>
    <t>CF27</t>
  </si>
  <si>
    <t>CF28</t>
  </si>
  <si>
    <t>Arquetes</t>
  </si>
  <si>
    <t>CC1</t>
  </si>
  <si>
    <t>Marc i tapa de 60x60cm</t>
  </si>
  <si>
    <t>CC2</t>
  </si>
  <si>
    <t>Marc i tapa de 40x40cm</t>
  </si>
  <si>
    <t>CC3</t>
  </si>
  <si>
    <t>Marc i tapa reforçada 100x100 cm</t>
  </si>
  <si>
    <t>CC4</t>
  </si>
  <si>
    <t>Marc i tapa reforçada 60x60 cm</t>
  </si>
  <si>
    <t>CC5</t>
  </si>
  <si>
    <t>Marc i tapa reforçada 40x40 cm</t>
  </si>
  <si>
    <t>CC6</t>
  </si>
  <si>
    <t>Tapa piló fundició Ferro</t>
  </si>
  <si>
    <t>CC7</t>
  </si>
  <si>
    <t>Construcció arqueta 40x40 cm, incloent demolició, excavació, construcció de parets en obra enfoscada, col·locació de marc i tapa, càrrega i transport d'enderrocs a abocador.</t>
  </si>
  <si>
    <t>CC8</t>
  </si>
  <si>
    <t>Construcció arqueta 40x40 cm, incloent demolició, excavació, construcció de parets en formigó, col·locació de marc i tapa, càrrega i transport d'enderrocs a abocador.</t>
  </si>
  <si>
    <t>CC9</t>
  </si>
  <si>
    <t>Construcció arqueta 60x60 cm, incloent demolició, excavació, construcció de parets en obra enfoscada, col·locació de marc i tapa, càrrega i transport d'enderrocs a abocador.</t>
  </si>
  <si>
    <t>CC10</t>
  </si>
  <si>
    <t>Construcció arqueta 60x60 cm, incloent demolició, excavació, construcció de parets en formigó, col·locació de marc i tapa, càrrega i transport d'enderrocs a abocador.</t>
  </si>
  <si>
    <t>CC11</t>
  </si>
  <si>
    <t>Construcció arqueta 100x100 cm, incloent demolició, excavació, construcció de parets en obra enfoscada, col·locació de marc i tapa, càrrega i transport d'enderrocs a abocador.</t>
  </si>
  <si>
    <t>CC12</t>
  </si>
  <si>
    <t>Construcció arqueta 100x100 cm, incloent demolició, excavació, construcció de parets en formigó, col·locació de marc i tapa, càrrega i transport d'enderrocs a abocador.</t>
  </si>
  <si>
    <t>Pas vorera per espira tancat amb resina epoxi</t>
  </si>
  <si>
    <t>Material electrònic/elèctric</t>
  </si>
  <si>
    <t>ME1</t>
  </si>
  <si>
    <t>Rellotge horari</t>
  </si>
  <si>
    <t>ME2</t>
  </si>
  <si>
    <t>Relé C03 125</t>
  </si>
  <si>
    <t>ME3</t>
  </si>
  <si>
    <t>Relé C04 19000</t>
  </si>
  <si>
    <t>ME4</t>
  </si>
  <si>
    <t>Relé Tec 140 220V</t>
  </si>
  <si>
    <t>ME5</t>
  </si>
  <si>
    <t>Relé EA 2 880</t>
  </si>
  <si>
    <t>ME6</t>
  </si>
  <si>
    <t>Relé Ralux CO 2A 800</t>
  </si>
  <si>
    <t>ME7</t>
  </si>
  <si>
    <t>Relé Releco/Agut</t>
  </si>
  <si>
    <t>ME8</t>
  </si>
  <si>
    <t>Relé Releco GP 200</t>
  </si>
  <si>
    <t>ME9</t>
  </si>
  <si>
    <t>Micro 68705-82530</t>
  </si>
  <si>
    <t>ME10</t>
  </si>
  <si>
    <t>CAIXA 27x27</t>
  </si>
  <si>
    <t>ME11</t>
  </si>
  <si>
    <t>CAIXA 27x17</t>
  </si>
  <si>
    <t>ME12</t>
  </si>
  <si>
    <t>Base Contactor</t>
  </si>
  <si>
    <t>ME13</t>
  </si>
  <si>
    <t>Rack per a detectors</t>
  </si>
  <si>
    <t>ME14</t>
  </si>
  <si>
    <t>Mòdem òptic RS232</t>
  </si>
  <si>
    <t>ME15</t>
  </si>
  <si>
    <t>Receptor Clemsa per a BUS</t>
  </si>
  <si>
    <t>ME16</t>
  </si>
  <si>
    <t>Comandament a distancia doble per a BUS</t>
  </si>
  <si>
    <t>ME17</t>
  </si>
  <si>
    <t>Carcassa frontal de sensor biomètric</t>
  </si>
  <si>
    <t>ME18</t>
  </si>
  <si>
    <t>Sensor biomètric iGuard LM</t>
  </si>
  <si>
    <t>ME19</t>
  </si>
  <si>
    <t>INT. AUT. MAGNET IC60N 2P 10A CURVA C</t>
  </si>
  <si>
    <t>ME20</t>
  </si>
  <si>
    <t>MAGNET. C60N ICP-M 4P 63A</t>
  </si>
  <si>
    <t>ME21</t>
  </si>
  <si>
    <t>MAGNETO 2P 25A CURVA C 6KA</t>
  </si>
  <si>
    <t>ME22</t>
  </si>
  <si>
    <t>MAGNETO IC60 10A 2P CURVA C</t>
  </si>
  <si>
    <t>ME23</t>
  </si>
  <si>
    <t>MAGNETO IC60N 2P 10A CURVA C</t>
  </si>
  <si>
    <t>ME24</t>
  </si>
  <si>
    <t>MAGNETO IC60N 4P 10A CURVA D</t>
  </si>
  <si>
    <t>ME25</t>
  </si>
  <si>
    <t>MAGNETO IC60N 4P 25A CURVA D</t>
  </si>
  <si>
    <t>ME26</t>
  </si>
  <si>
    <t>MAGNETO. IC60N 2P 10A CURVA C</t>
  </si>
  <si>
    <t>ME27</t>
  </si>
  <si>
    <t>ME28</t>
  </si>
  <si>
    <t>ME29</t>
  </si>
  <si>
    <t>DIFER. DV BIP 25A 30MA LEXIC</t>
  </si>
  <si>
    <t>ME30</t>
  </si>
  <si>
    <t>DIFER. F204AC 63A 300MA</t>
  </si>
  <si>
    <t>ME31</t>
  </si>
  <si>
    <t>DIFERENCIAL 2P 25A 300MA</t>
  </si>
  <si>
    <t>ME32</t>
  </si>
  <si>
    <t>DIFERENCIAL 2P 25A 300MA CLASE AC</t>
  </si>
  <si>
    <t>ME33</t>
  </si>
  <si>
    <t>DIFERENCIAL REARMABLE</t>
  </si>
  <si>
    <t>Reguladors</t>
  </si>
  <si>
    <t>R1</t>
  </si>
  <si>
    <t>Regulador local tipus Dynamic o similar amb 2 targetes(4 grups) preparat fins a 16  grups amb armari exterior</t>
  </si>
  <si>
    <t>R2</t>
  </si>
  <si>
    <t>Regulador local tipus Dynamic o similar amb  2 targetes (4 grups) preparat fins a 32 grups amb armari exterior</t>
  </si>
  <si>
    <t>R3</t>
  </si>
  <si>
    <t>Mòdul de comandament de mà exterior</t>
  </si>
  <si>
    <t>R4</t>
  </si>
  <si>
    <t>Mòdul de sincronisme sense cables</t>
  </si>
  <si>
    <t>R5</t>
  </si>
  <si>
    <t>Mòdul d'ampliació de 2 grups semafòrics (PB)</t>
  </si>
  <si>
    <t>R6</t>
  </si>
  <si>
    <t>Mòdul intermitència simple</t>
  </si>
  <si>
    <t>R7</t>
  </si>
  <si>
    <t>Mòdul intermitència doble</t>
  </si>
  <si>
    <t>R8</t>
  </si>
  <si>
    <t>Adaptador de sincronisme</t>
  </si>
  <si>
    <t>R9</t>
  </si>
  <si>
    <t>Targeta sortides colors, de 2 grups, qualsevol regulador (Instal·lats a Mataró)</t>
  </si>
  <si>
    <t>R10</t>
  </si>
  <si>
    <t>Targeta CPU per regulador de transit qualsevol tipus (instal·lats a Mataró)</t>
  </si>
  <si>
    <t>R11</t>
  </si>
  <si>
    <t>Font alimentació per regulador de transit qualsevol tipus (instal·lats a Mataró)</t>
  </si>
  <si>
    <t>R12</t>
  </si>
  <si>
    <t>Regleter complert fins a 16 grups amb proteccions per  sobretensions, i endoll auxiliar.</t>
  </si>
  <si>
    <t>R13</t>
  </si>
  <si>
    <t>Radio transmissió digital</t>
  </si>
  <si>
    <t>R14</t>
  </si>
  <si>
    <t>Regulador portàtil d'educació vial incloent 2 columnes amb semàfor de vianants 2/100 PP, 2 amb semàfor de vehicles 3/100, 2 amb semàfors de vehicles i vianants 3/100 i 2/100 PP i cable mànega amb connectors</t>
  </si>
  <si>
    <t>R15</t>
  </si>
  <si>
    <t>Equip coordinació via radio amb emissor, receptor, 2 suports, font Alim. 2 mòduls 11/200, mecanització i instal·lació.</t>
  </si>
  <si>
    <t>R16</t>
  </si>
  <si>
    <t>Contractació d'escomesa elèctrica (valoració aproximada pendent de l'informe tècnic de la companyia)</t>
  </si>
  <si>
    <t>R17</t>
  </si>
  <si>
    <t>Projecte de legalització i tràmits d'inspecció d'escomesa per industria</t>
  </si>
  <si>
    <t>R18</t>
  </si>
  <si>
    <t>Equip de recepció de comunicació de prioritat de bus instal·lat a regulador local de semàfors amb sistema d'integració de comunicació de radio i funcions d'activació de prioritat i comunicació amb el centre de control.</t>
  </si>
  <si>
    <t>R19</t>
  </si>
  <si>
    <t>Equip gestió prioritat semàfors instal·lat en el bus per sistema GPS i funcions d'activació de petició de prioritat</t>
  </si>
  <si>
    <t>Semàfors</t>
  </si>
  <si>
    <t>S1</t>
  </si>
  <si>
    <t>Suplement d'òptica led 200 mm diàmetre vermell</t>
  </si>
  <si>
    <t>S2</t>
  </si>
  <si>
    <t>Suplement d'òptica led 200 mm diàmetre ambre</t>
  </si>
  <si>
    <t>S3</t>
  </si>
  <si>
    <t>Suplement d'òptica led 200 mm diàmetre verd</t>
  </si>
  <si>
    <t>S4</t>
  </si>
  <si>
    <t>Suplement d'òptica led 100 mm diàmetre vermell</t>
  </si>
  <si>
    <t>S5</t>
  </si>
  <si>
    <t>Suplement d'òptica led 100 mm diàmetre ambre</t>
  </si>
  <si>
    <t>S6</t>
  </si>
  <si>
    <t>Suplement d'òptica led 100 mm diàmetre verd</t>
  </si>
  <si>
    <t>S7</t>
  </si>
  <si>
    <t>Suplement d'òptica led de vianant vermell</t>
  </si>
  <si>
    <t>S8</t>
  </si>
  <si>
    <t>Suplement d'òptica led de vianant verd</t>
  </si>
  <si>
    <t>S9</t>
  </si>
  <si>
    <t>Suplement d'òptica led de vianant vermell amb descomptador verd-vermell</t>
  </si>
  <si>
    <t>S10</t>
  </si>
  <si>
    <t>Suplement d'òptica led de vianant verd amb descomptador vermell-verd</t>
  </si>
  <si>
    <t>S11</t>
  </si>
  <si>
    <t>Suplement d'òptica led de bicicleta vermell</t>
  </si>
  <si>
    <t>S12</t>
  </si>
  <si>
    <t>Suplement d'òptica led de bicicleta verd</t>
  </si>
  <si>
    <t>S13</t>
  </si>
  <si>
    <t>Suplement d'òptica led de fletxa vermell</t>
  </si>
  <si>
    <t>S14</t>
  </si>
  <si>
    <t>Suplement d'òptica led de fletxa ambre</t>
  </si>
  <si>
    <t>S15</t>
  </si>
  <si>
    <t>Suplement d'òptica led de fletxa verd</t>
  </si>
  <si>
    <t>S16</t>
  </si>
  <si>
    <t>Suplement d'òptica led de manyopla</t>
  </si>
  <si>
    <t>S17</t>
  </si>
  <si>
    <t>Suplement d'òptica led verd amb sistema per a invidents pass-blue</t>
  </si>
  <si>
    <t>S18</t>
  </si>
  <si>
    <t>Semàfor vehicles Tricolor 13/200 amb tecnologia LED, Model COMPACT-LED o similar a validar per Ajuntament</t>
  </si>
  <si>
    <t>S19</t>
  </si>
  <si>
    <t>Semàfor ambre intermitent 11/200 amb tecnologia LED, Model COMPACT-LED o similar a validar per Ajuntament</t>
  </si>
  <si>
    <t>S20</t>
  </si>
  <si>
    <t>Semàfor BUS amb tecnologia LED, Model COMPACT-LED o similar a validar per Ajuntament</t>
  </si>
  <si>
    <t>S21</t>
  </si>
  <si>
    <t>Semàfor vianants 12/200 PPC amb tecnologia LED, Model COMPACT-LED o similar a validar per Ajuntament</t>
  </si>
  <si>
    <t>S22</t>
  </si>
  <si>
    <t>Semàfor vianants 12/200 PPC amb tecnologia LED, Model COMPACT-LED o similar a validar per Ajuntament amb descomptador vermell-verd</t>
  </si>
  <si>
    <t>S23</t>
  </si>
  <si>
    <t>Semàfor 11/200 de petició de demanda de pas (mano pulsen),amb tecnologia LED, Model COMPACT-LED o similar a validar per Ajuntament</t>
  </si>
  <si>
    <t>S24</t>
  </si>
  <si>
    <t>Semàfor vianants 12/200 ambre-ambre amb tecnologia LED, Model COMPACT-LED o similar a validar per Ajuntament</t>
  </si>
  <si>
    <t>S25</t>
  </si>
  <si>
    <t xml:space="preserve">Semàfor 12/200 PPC SAI amb invidents incorporat model Pass-Blue,  o similar a validar per Ajuntament </t>
  </si>
  <si>
    <t>S26</t>
  </si>
  <si>
    <t>Semàfor 11/200 PPC  SAI amb invidents incorporat model Pass-Blue,  o similar a validar per Ajuntament.</t>
  </si>
  <si>
    <t>S27</t>
  </si>
  <si>
    <t>Semàfor vehicles Tricolor 13/100 amb tecnologia LED,  a validar per Ajuntament</t>
  </si>
  <si>
    <t>S28</t>
  </si>
  <si>
    <t>Semàfor vehicles  12/100  vermell- verd amb tecnologia LED,  a validar per Ajuntament</t>
  </si>
  <si>
    <t>S29</t>
  </si>
  <si>
    <t xml:space="preserve">Base semàfor COMPACT -LED </t>
  </si>
  <si>
    <t>S30</t>
  </si>
  <si>
    <t>Xassís semàfor COMPACT-LED o similar a validar per Ajuntament sense òptica 11/200</t>
  </si>
  <si>
    <t>Detectors i espires</t>
  </si>
  <si>
    <t>DET1</t>
  </si>
  <si>
    <t>Detector electromagnètic per 1 canal</t>
  </si>
  <si>
    <t>DET2</t>
  </si>
  <si>
    <t>Detector electromagnètic per 2 canals</t>
  </si>
  <si>
    <t>DET3</t>
  </si>
  <si>
    <t>Detector mitjançant radar per velocitat</t>
  </si>
  <si>
    <t>DET4</t>
  </si>
  <si>
    <t>Detector de presència vianant</t>
  </si>
  <si>
    <t>DET5</t>
  </si>
  <si>
    <t>Espira complerta preu fins a 10 ml de tall segellat amb resina epoxi</t>
  </si>
  <si>
    <t>DET6</t>
  </si>
  <si>
    <t>ML de regata d'espira (suplement per ml)</t>
  </si>
  <si>
    <t>DET7</t>
  </si>
  <si>
    <t>Reparació d' espira (segellat amb resina epoxi)</t>
  </si>
  <si>
    <t>DET8</t>
  </si>
  <si>
    <t>Camara de visió artificial per a detecció de vehicles</t>
  </si>
  <si>
    <t>DET9</t>
  </si>
  <si>
    <t>Detector doble tecnologia</t>
  </si>
  <si>
    <t>DET10</t>
  </si>
  <si>
    <t>Sensor de detecció Bluetooth per a carril DIN amb antena directiva i 2ml de cable coaxial</t>
  </si>
  <si>
    <t>DET11</t>
  </si>
  <si>
    <t>DET12</t>
  </si>
  <si>
    <t>Tall de carril i senyalització per execució espires dos o tres carrils</t>
  </si>
  <si>
    <t>Obra Civil</t>
  </si>
  <si>
    <t>OC1</t>
  </si>
  <si>
    <t>Ml de rasa de 40X40 en terra, incloent excavació, subministrament i col·locació d'un tub de PVC de 110mm, ple i compactat, càrrega i transport d'enderrocs a abocador</t>
  </si>
  <si>
    <t>OC2</t>
  </si>
  <si>
    <t>OC3</t>
  </si>
  <si>
    <t>OC4</t>
  </si>
  <si>
    <t>OC5</t>
  </si>
  <si>
    <t>Ml de rasa de 40X60 en calçada, incloent demolició, excavació, subministrament i col·locació de 2 tubs de PVC de 110mm, ple i compactat, amb base de formigó de 15 cm, càrrega i transport d'enderrocs a abocador</t>
  </si>
  <si>
    <t>OC6</t>
  </si>
  <si>
    <t>Ml de rasa de 40X80 en calçada, incloent demolició, excavació, subministrament i col·locació 2 tub de PVC de 110mm, ple i compactat, amb base de formigó de 15 cm, càrrega i transport d'enderrocs a abocador</t>
  </si>
  <si>
    <t>OC7</t>
  </si>
  <si>
    <t>Pou presa de Terra</t>
  </si>
  <si>
    <t>OC8</t>
  </si>
  <si>
    <t>M2</t>
  </si>
  <si>
    <t>M2 de canalització calçada</t>
  </si>
  <si>
    <t>OC9</t>
  </si>
  <si>
    <t>M2 de reposició d'aglomerar asfàltic</t>
  </si>
  <si>
    <t>OC10</t>
  </si>
  <si>
    <t>Cimentació de 80x80x100 per bàcul semafòric</t>
  </si>
  <si>
    <t>OC11</t>
  </si>
  <si>
    <t>Cimentació de columna semàfors</t>
  </si>
  <si>
    <t>OC12</t>
  </si>
  <si>
    <t>Cimentació peanya per caixa de regulador.</t>
  </si>
  <si>
    <t>OC13</t>
  </si>
  <si>
    <t xml:space="preserve">Cimentació columna càmera per masteler de 8 a 12 m 1,2 x 1,0 </t>
  </si>
  <si>
    <t>OC14</t>
  </si>
  <si>
    <t xml:space="preserve">Cimentació columna càmera per masteler de 15 a 18 m amb forjat metàl·lic de 1,4 x 1,0 </t>
  </si>
  <si>
    <t>OC15</t>
  </si>
  <si>
    <t>Cimentació armari model central</t>
  </si>
  <si>
    <t>OC16</t>
  </si>
  <si>
    <t>Clot per a ubicació de pilona amb drenatge</t>
  </si>
  <si>
    <t>OC17</t>
  </si>
  <si>
    <t>Retirada d'elements</t>
  </si>
  <si>
    <t>RET1</t>
  </si>
  <si>
    <t>Columna</t>
  </si>
  <si>
    <t>RET2</t>
  </si>
  <si>
    <t>Bàcul</t>
  </si>
  <si>
    <t>RET3</t>
  </si>
  <si>
    <t>semàfor 13/200</t>
  </si>
  <si>
    <t>RET4</t>
  </si>
  <si>
    <t>semàfor 12/200</t>
  </si>
  <si>
    <t>RET5</t>
  </si>
  <si>
    <t>semàfor 11/200</t>
  </si>
  <si>
    <t>Regulador local</t>
  </si>
  <si>
    <t>RET6</t>
  </si>
  <si>
    <t>PMI</t>
  </si>
  <si>
    <t>Pintura</t>
  </si>
  <si>
    <t>PINT1</t>
  </si>
  <si>
    <t>Pintat bàcul semafòric</t>
  </si>
  <si>
    <t>PINT2</t>
  </si>
  <si>
    <t>Pintat Columna 2000 i 2400</t>
  </si>
  <si>
    <t>PINT3</t>
  </si>
  <si>
    <t>Pintat Columna 800</t>
  </si>
  <si>
    <t>PINT4</t>
  </si>
  <si>
    <t>Pintat suport senzill</t>
  </si>
  <si>
    <t>PINT5</t>
  </si>
  <si>
    <t>Pintat suport doble</t>
  </si>
  <si>
    <t>PINT6</t>
  </si>
  <si>
    <t>Pintat caixa detectors</t>
  </si>
  <si>
    <t>PINT7</t>
  </si>
  <si>
    <t>Pintat caixa regulador</t>
  </si>
  <si>
    <t>PINT8</t>
  </si>
  <si>
    <t>Pintat bàcul semafòric amb pintura anti orins ( fins a 40 cm)</t>
  </si>
  <si>
    <t>PINT9</t>
  </si>
  <si>
    <t>Pintat Columna 2000 i 2400 amb pintura anti orins ( fins a 40 cm)</t>
  </si>
  <si>
    <t>PINT10</t>
  </si>
  <si>
    <t>Pintat caixa regulador amb pintura anti orins ( fins a 40 cm)</t>
  </si>
  <si>
    <t>PINT11</t>
  </si>
  <si>
    <t>XARXA IP</t>
  </si>
  <si>
    <t>xar1</t>
  </si>
  <si>
    <t>Switch Nivell 2 tipus Hirschmann RS20 per muntatge en carril DIN amb 4 ports:</t>
  </si>
  <si>
    <t>- 2 ports bidireccionals 100baseFX amb connectors SC per FO multimode</t>
  </si>
  <si>
    <t>- 2 ports 10/100baseT(X) amb connectors RJ45.</t>
  </si>
  <si>
    <t>Admet dos cues de prioritat d'acord estándar IEEE 802.1.D. (RS20-0400M2M2SDAEHH(A)). Inclou Font d'Alimentació (RPS80EEC). Totalment instal·lat i en funcionament.</t>
  </si>
  <si>
    <t>xar2</t>
  </si>
  <si>
    <t>- 2 ports bidireccionals 100baseFX amb connectors SC per FO monomode</t>
  </si>
  <si>
    <t>Admet dos cues de prioritat d'acord estándar IEEE 802.1.D. (RS20-0400S2S2SDAEHH(B)).  Inclou Font d'Alimentació (RPS80EEC). Totalment instal·lat i en funcionament.</t>
  </si>
  <si>
    <t>xar3</t>
  </si>
  <si>
    <t>Switch Nivell 2 tipus Hirschmann RS20 per muntatge en carril DIN amb 9 ports:</t>
  </si>
  <si>
    <t>- 1 ports bidireccionals 100baseFX amb connectors SC per FO monomode</t>
  </si>
  <si>
    <t>- 6 ports 10/100baseT(X) amb connectors RJ45.</t>
  </si>
  <si>
    <t>Admet dos cues de prioritat d'acord estándar IEEE 802.1.D. (RS20-0900MMS2SDAE(F)).  Inclou Font d'Alimentació (RPS80EEC). Totalment instal·lat i en funcionament.</t>
  </si>
  <si>
    <t>xar4</t>
  </si>
  <si>
    <t>- 1 ports bidireccionals 100baseFX amb connectors SC per FO multimode</t>
  </si>
  <si>
    <t>Admet dos cues de prioritat d'acord estándar IEEE 802.1.D. (RS20-0900VVM2SDAE(G)).  Inclou Font d'Alimentació (RPS80EEC). Totalment instal·lat i en funcionament.</t>
  </si>
  <si>
    <t>xar5</t>
  </si>
  <si>
    <t>- 3 ports bidireccionals 100baseFX amb connectors SC per FO multimode</t>
  </si>
  <si>
    <t>Admet dos cues de prioritat d'acord estándar IEEE 802.1.D. (RS20-0900MMM2SDAE(C)).  Inclou Font d'Alimentació (RPS80EEC). Totalment instal·lat i en funcionament.</t>
  </si>
  <si>
    <t>xar6</t>
  </si>
  <si>
    <t>xar7</t>
  </si>
  <si>
    <t>xar8</t>
  </si>
  <si>
    <t>Switch Nivell 3 modular tipus Hirschmann Power Mice per muntatge en carril DIN amb 5 bahies configurables amb mitjans de comunicació 10/100/1000 i possibilitat d'expansió fins a 7 bahies. Inclou</t>
  </si>
  <si>
    <t>- 2 mòdul de 4 boques Fast Ethernet RJ45 (MM2-0T1T1T1T1SA(I)).</t>
  </si>
  <si>
    <t>- 1 mòdul de 4 boques Gb Ethernet FO (MM3-007070707SA(I))</t>
  </si>
  <si>
    <t>- 2 transceivers monomode 1 Gbps (M-SFP-LX/LC)</t>
  </si>
  <si>
    <t>Inclou Font d'Alimentació (RPS80EEC). Totalment instal·lat i en funcionament.</t>
  </si>
  <si>
    <t>xar9</t>
  </si>
  <si>
    <t>xar10</t>
  </si>
  <si>
    <t>Switch Nivell 2 modular tipus Hirschmann Mice (MS20-1600SAAE(E)) per muntatge en carril DIN amb 4 bahies configurables fins a 16 ports Fast Ethernet. Inclou:</t>
  </si>
  <si>
    <t>- 1 mòdul de 4 boques Fast Ethernet: 2 x RJ45 +  2 x MM SC (MM2-0M2M2T1T1SA).</t>
  </si>
  <si>
    <t>- 1 mòdul de 4 boques Fast Ethernet: 2 x RJ45 +  2 x SM SC (MM2-0S2S2T1T1SA).</t>
  </si>
  <si>
    <t>Admet dos cues de prioritat d'acord estándar IEEE 802.1.D. Inclou Font d'Alimentació (RPS80EEC). Totalment instal·lat i en funcionament.</t>
  </si>
  <si>
    <t>xar11</t>
  </si>
  <si>
    <t>Firewall Industrial EAGLE mGuard TX/MM SC. Inclou:</t>
  </si>
  <si>
    <t>- 1 port 10/100baseFX amb connectors SC per FO multimode</t>
  </si>
  <si>
    <t>- 1 port 10/100baseT(X) amb connectors RJ45.</t>
  </si>
  <si>
    <t>xar12</t>
  </si>
  <si>
    <t>Firewall Industrial EAGLE mGuard TX/SM SC. Inclou:</t>
  </si>
  <si>
    <t>- 1 port 10/100baseFX amb connectors SC per FO single mode</t>
  </si>
  <si>
    <t>xar13</t>
  </si>
  <si>
    <t>Patch panel de fins a 2x16 boques SC per interconnexionat de fibra òptica multimode o monomode. Inclou safates, pigtails, patch cords, fusions, mesures reflectomètriques i materials accessoris necessaris. Totalment instal·lat en armari de regulador o de central de zona.</t>
  </si>
  <si>
    <t>xar14</t>
  </si>
  <si>
    <t>Codificador de vídeo IP MPEG 4 SP tipus Verint S1970e-XT amb capacitat de 2 streams simultanis (un de backup per a enregistrament) per la mateixa càmera, resolució fins a 4CIF 30fps,</t>
  </si>
  <si>
    <t xml:space="preserve"> ample de banda dinàmic de 30 Kbps a 6 Mbps, port sèrie RS422/485 per a control de domo, una entrada i una sortida per contacte, interfície 10/100baseT, rang de temperatura extens (-30ºC a +60ºC) d'acord a les especificacions del plec. Totalment instal·lat i en marxa.</t>
  </si>
  <si>
    <t>xar15</t>
  </si>
  <si>
    <t>Descodificador de vídeo IP MPEG 4 SP tipus Verint S1970e-R d'acord a les especificacions del plec. Totalment instal·lat i en marxa.</t>
  </si>
  <si>
    <t>xar16</t>
  </si>
  <si>
    <t>Servidor 10/100 Mbit Ethernet de 2 port sèrie RS232 tipus MOXA Nport 5210 amb connectors RJ45 de 8 pin. Modes d'operació TCP Server, TCP Client, UDP i Real COM/TTY. Totalment instal·lat i en funcionament.</t>
  </si>
  <si>
    <t>xar17</t>
  </si>
  <si>
    <t>Servidor 10/100 Mbit Ethernet de 16 port sèrie RS232 tipus MOXA Nport 5610-16 amb connectors RJ45 de 8 pin. Modes d'operació TCP Server, TCP Client, UDP i Real COM/TTY. Totalment instal·lat i en funcionament.</t>
  </si>
  <si>
    <t>xar18</t>
  </si>
  <si>
    <t>Conv 485/232</t>
  </si>
  <si>
    <t>xar19</t>
  </si>
  <si>
    <t>Servidor 10/100 Mbit Ethernet de 2 port sèrie RS485 tipus MOXA Nport 5130 amb connectors RJ45 de 8 pin. Modes d'operació TCP Server, TCP Client, UDP i Real COM/TTY. Totalment instal·lat i en funcionament.</t>
  </si>
  <si>
    <t>xar20</t>
  </si>
  <si>
    <t>Repetidor 100base-FX 2xFO MM - 2xFO SM basat</t>
  </si>
  <si>
    <t>xar21</t>
  </si>
  <si>
    <t xml:space="preserve">Switch tipus Hirschmann RS30-0802O6O6SDHEHHXX.X. per muntatge en carril DIN </t>
  </si>
  <si>
    <t>10 port Gigabit/Fast-Ethernet-Switch (2 x Gigabit Ethernet, 8 x Fast Ethernet) managed, software Layer 2 professional for DIN rail store-and-forward-switching, fanless design.</t>
  </si>
  <si>
    <t xml:space="preserve"> ports; 1. uplink: 10/100/1000BASE-TX, RJ45; 2. uplink: 10/100/1000BASE-TX, RJ45; 8 x standard 10/100 BASE TX, RJ45.</t>
  </si>
  <si>
    <t xml:space="preserve">0 ºC ... 60 ºC </t>
  </si>
  <si>
    <t xml:space="preserve"> Inclou Font d'Alimentació (RPS80EEC). Totalment instal·lat i en funcionament.</t>
  </si>
  <si>
    <t>xar22</t>
  </si>
  <si>
    <t xml:space="preserve">Switch tipus Hirschmann BRS30-08040000-STCZ99HHSES07.0 per muntatge en carril DIN </t>
  </si>
  <si>
    <t>12 port Gigabit/Fast-Ethernet-Switch managed, software Layer 2 professional for DIN rail store-and-forward-switching, fanless design.</t>
  </si>
  <si>
    <t>- 8 ports 10/100base TX / RJ45.</t>
  </si>
  <si>
    <t>- 4x  100/1000  Mbit/s fiber</t>
  </si>
  <si>
    <t>- 1. Uplink 2 x SFP  Slot (100 /1000 Mbit/s)</t>
  </si>
  <si>
    <t>- 2. Uplink 2 x SFP  Slot (100 /1000 Mbit/s)</t>
  </si>
  <si>
    <t>xar23</t>
  </si>
  <si>
    <t>MAR1040-4C4C4C4C9999SMMHRHH07.0.</t>
  </si>
  <si>
    <t>Ethernet/Fast Ethernet/Gigabit Ethernet switch, managed, Industrial Switch 19" rack mount, fanless design.</t>
  </si>
  <si>
    <t>16 x combo ports (10/100/1000BASE TX RJ45 plus related FE/GE-SFP slot)</t>
  </si>
  <si>
    <t xml:space="preserve"> 0 ºC ... 60 ºC </t>
  </si>
  <si>
    <t>xar24</t>
  </si>
  <si>
    <t>MACH104-20TX-FR L2P</t>
  </si>
  <si>
    <t>24 ports Gigabit Ethernet Industrial Workgroup Switch (20 x GE TX ports, 4 x GE SFP combo Ports), managed, Software Layer 2 Professional, Store-and-Forward-Switching, IPv6 Ready, fanless design.</t>
  </si>
  <si>
    <t xml:space="preserve">24 ports in total; 20x (10/100/1000 BASE-TX, RJ45) and 4 Gigabit Combo Ports (10/100/1000 BASE-TX, RJ45 or 100/1000 BASE-FX, SFP) </t>
  </si>
  <si>
    <t>xar25</t>
  </si>
  <si>
    <t>MS4128-L3P</t>
  </si>
  <si>
    <t xml:space="preserve">Power MICE, modular, managed Industrial Ethernet Switch, Layer 3 Switch with Software Professional. Ehternet (10 Mbit/s)  and Fast-ETHERNET (100 Mbit/s) and Gigabit-Ethernet (1000 Mbit/s) up to 28 ports above media modules practicable, 4 X 1000 BASE-SX with SFP modules or 4 x 10/100/1000 BASE-TX and 24 Fast-ETHERNET (100 Mbit/s) ports (with MB-2T) </t>
  </si>
  <si>
    <t>xar26</t>
  </si>
  <si>
    <t>RPS 80 EEC</t>
  </si>
  <si>
    <t>24 V DC DIN rail power supply unit.</t>
  </si>
  <si>
    <t>Hirschmann RPS80 EEC Power Supply, 120/240 VAC Input, 24 VDC / 3.0 Amp Output, DIN-Rail Mount, -25 to +70 deg. C.</t>
  </si>
  <si>
    <t>xar27</t>
  </si>
  <si>
    <t>M-SFP-LX/LC</t>
  </si>
  <si>
    <t>SFP Fiberoptic Gigabit Ethernet Transceiver for: MICE media modules, MM4-4TX/SFP and MM4-2TX/SFP, OpenRail RS30-Switches, MACH 4002 48+4G,SmartLION and GigaLION.</t>
  </si>
  <si>
    <t>1 x 1000BASE-LX with LC connector</t>
  </si>
  <si>
    <t>0 °C to +60 °C</t>
  </si>
  <si>
    <t>xar28</t>
  </si>
  <si>
    <t>M-SFP-GIG-LX/LC</t>
  </si>
  <si>
    <t>xar29</t>
  </si>
  <si>
    <t>MM4-4TX/SFP</t>
  </si>
  <si>
    <t>Media module for MICE Switches (MS...),</t>
  </si>
  <si>
    <t>Combination of 4 x 1000Base-FX with SFP modules, or 4 x 10/100/1000Base-TX, copper, RJ45-sockets, auto crossing, autoneg., auto polarity. Any combination of up to 4 TX or SFP, 1 SFP deactivates 1TX.</t>
  </si>
  <si>
    <t>xar30</t>
  </si>
  <si>
    <t>MM2-4TX1</t>
  </si>
  <si>
    <t>4 x 10/100BASE-TX, TP cable, RJ45 sockets, auto-crossing, auto-negotiation,</t>
  </si>
  <si>
    <t>auto-polarity</t>
  </si>
  <si>
    <t>xar31</t>
  </si>
  <si>
    <t>MM2-2FXM2</t>
  </si>
  <si>
    <t>2 x 100BASE-FX, MM cable, SC sockets</t>
  </si>
  <si>
    <t>xar32</t>
  </si>
  <si>
    <t>MM3-4FXM2</t>
  </si>
  <si>
    <t>100Base-FX multi-mode F/O</t>
  </si>
  <si>
    <t>4 x 100Base-FX, MM cable, SC sockets</t>
  </si>
  <si>
    <t>xar33</t>
  </si>
  <si>
    <t>SPIDER 1TX/1FX-SM</t>
  </si>
  <si>
    <t>Entry Level Industrial ETHERNET Rail Switch,store and forward switching mode,Ethernet (10 Mbit/s) and Fast-Ethernet (100 Mbit/s)</t>
  </si>
  <si>
    <t>1 x 10/100BASE-TX, TP cable, RJ45 sockets, auto-crossing, auto-negotiation, auto-polarity</t>
  </si>
  <si>
    <t>1 x 100BASE-FX, SM cable, SC sockets</t>
  </si>
  <si>
    <t>xar34</t>
  </si>
  <si>
    <t>SPIDER 4TX/1FX-SM</t>
  </si>
  <si>
    <t>Entry Level Industrial ETHERNET Rail Switch, store and forward switching mode, Ethernet and Fast-Ethernet (10/100 Mbit/s)</t>
  </si>
  <si>
    <t>4 x 10/100BASE-TX, TP cable, RJ45 sockets, auto-crossing, auto-negotiation, auto-polarity</t>
  </si>
  <si>
    <t xml:space="preserve">1 x 100BASE-FX, SM cable, SC sockets </t>
  </si>
  <si>
    <t>TOTAL Accessoris semàfors</t>
  </si>
  <si>
    <t>TOTAL Cable coure</t>
  </si>
  <si>
    <t>TOTAL XARXA IP</t>
  </si>
  <si>
    <t>TOTAL Pintura</t>
  </si>
  <si>
    <t>TOTAL Retirada d'elements</t>
  </si>
  <si>
    <t>TOTAL Obra Civil</t>
  </si>
  <si>
    <t>TOTAL Detectors i espires</t>
  </si>
  <si>
    <t>TOTAL Semàfors</t>
  </si>
  <si>
    <t>TOTAL Reguladors</t>
  </si>
  <si>
    <t>TOTAL Material electrònic/elèctric</t>
  </si>
  <si>
    <t>TOTAL Arquetes</t>
  </si>
  <si>
    <t>TOTAL Cable Fibra òptica</t>
  </si>
  <si>
    <t>Ml de rasa de 40X60 en terra, incloent excavació, subministrament i col·locació de dos tubs de PVC de 110mm, ple i compactat, càrrega i transport d'enderrocs a abocador</t>
  </si>
  <si>
    <t>Ml de rasa de 40X40 en vorera panot, incloent demolició, excavació, subministrament i col·locació de dos tubs de PVC de 110mm, ple i compactat, amb base de formigó de 10 cm, reposició de paviment, càrrega i transport d'enderrocs a abocador</t>
  </si>
  <si>
    <t>Ml de rasa de 40X60 en vorera panot, incloent demolició, excavació, subministrament i col·locació de dos tubs de PVC de 110mm, ple i compactat, amb base de formigó de 10 cm, reposició de paviment, càrrega i transport d'enderrocs a abocador</t>
  </si>
  <si>
    <t>Pintat caixa escomesa</t>
  </si>
  <si>
    <t>TOTAL  SUBMINISTRAMENT</t>
  </si>
  <si>
    <t>Switch Nivell 2 tipus Hirschmann RSP35 08 03 306 TT S CC Z9 HM E 3S 07,0 per muntatge en carril DIN Inclou Font d'Alimentació (RPS80EEC). Totalment instal·lat i en funcionament.</t>
  </si>
  <si>
    <t>M-FAST-SFP-MM/LC</t>
  </si>
  <si>
    <t>M-FAST-SFP-SM/LC</t>
  </si>
  <si>
    <t xml:space="preserve">1 x 100 BASE-FX with LC connector 5 Km 50/125  MM </t>
  </si>
  <si>
    <t>1 x 100 BASE-FX with LC connector 25Km 9/125 SM</t>
  </si>
  <si>
    <t xml:space="preserve">RPS 15, Rail Power Supply  24 V DC DIN rail power supply unit </t>
  </si>
  <si>
    <t>Lloguer durant 15 dies d'equip aforador de trànsit de tubs pneumàtics. Inclou la seva instal.lació i retirada dels tubs pneumàtics, material funguible, medis de transport, senyalització, desplaçaments i també la intervenció in-situ en cas de necessitat ( la reposició de tubs) Així com l'extracció, validació i presentació de les dades d'aforament dels vehicles.</t>
  </si>
  <si>
    <t>Reparació arqueta 60x60 cm, incloent demolició, reconstrucció de parets en formigó, col·locació de marc i tapa, càrrega i transport d'enderrocs a abocador.</t>
  </si>
  <si>
    <t>Pintar</t>
  </si>
  <si>
    <t>Unitats</t>
  </si>
  <si>
    <t>Preu subministrament</t>
  </si>
  <si>
    <t>Allargador bàcul de 0,5 metres</t>
  </si>
  <si>
    <t>Allargador bàcul de 1 metres</t>
  </si>
  <si>
    <t>Allargador bàcul de 3 metres</t>
  </si>
  <si>
    <t>Allargador bàcul de 2 metres</t>
  </si>
  <si>
    <t>Cable de xarxa (FC – FC) o (FC-SC) long.- 2 m</t>
  </si>
  <si>
    <t>Cable de xarxa (FC – FC) o (FC-SC) long.- 3 m</t>
  </si>
  <si>
    <t>Cable de xarxa (FC – FC) o (FC-SC) long.- 5 m</t>
  </si>
  <si>
    <t>Cable de xarxa (LC – SC) o (LC-FC) long.- 2 m</t>
  </si>
  <si>
    <t>Cable de xarxa (LC – SC) o (LC-FC) long.- 5 m</t>
  </si>
  <si>
    <t>Cable de xarxa (FC – FC) o (FC-SC) long.- 10 m</t>
  </si>
  <si>
    <t>Cable de xarxa (LC – SC) o (LC-FC) long.- 10 m</t>
  </si>
  <si>
    <t>Cable de xarxa (LC – SC) o (LC-FC) long.- 3 m</t>
  </si>
  <si>
    <t>MAGNETOTERMIC 2P 6A</t>
  </si>
  <si>
    <t>MAGNETOTERMIC IC60 10A 2P CURVA C</t>
  </si>
  <si>
    <t>u.</t>
  </si>
  <si>
    <t>xar35</t>
  </si>
  <si>
    <t>xar36</t>
  </si>
  <si>
    <t>Total subministrament</t>
  </si>
  <si>
    <t>Preu Subministrament</t>
  </si>
  <si>
    <t>RET7</t>
  </si>
  <si>
    <t>Total</t>
  </si>
  <si>
    <t>BAIXA SUBMINISTRAMENT</t>
  </si>
  <si>
    <t>Preu Retirada</t>
  </si>
  <si>
    <t>Total Retirada</t>
  </si>
  <si>
    <t>Total pintar</t>
  </si>
  <si>
    <t>Total Subministrament</t>
  </si>
  <si>
    <t>Taula de preus que ofereix l'empresa:</t>
  </si>
  <si>
    <t xml:space="preserve">PRESSUPOST BASE </t>
  </si>
  <si>
    <t>OFERTA LICITADOR</t>
  </si>
  <si>
    <t>TAULA DE PREUS UNITARIS MÀXIMS DE SUBMINISTRAMENT I MA D'OBRA I PETIT MATERIAL</t>
  </si>
  <si>
    <t>Ma d'obra, vehicles i petit material</t>
  </si>
  <si>
    <t>Total de ma d'obra, vehicles i petit material</t>
  </si>
  <si>
    <t>TOTAL  MA D'OBRA, VEHICLES I PETIT MATERIAL</t>
  </si>
  <si>
    <t>BAIXA MA D'OBRA, VEHICLES I PETIT MATERIAL</t>
  </si>
</sst>
</file>

<file path=xl/styles.xml><?xml version="1.0" encoding="utf-8"?>
<styleSheet xmlns="http://schemas.openxmlformats.org/spreadsheetml/2006/main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</numFmts>
  <fonts count="9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 Black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242">
    <xf numFmtId="0" fontId="0" fillId="0" borderId="0" xfId="0"/>
    <xf numFmtId="0" fontId="2" fillId="0" borderId="1" xfId="0" applyFont="1" applyBorder="1" applyAlignment="1">
      <alignment horizontal="center" vertical="top"/>
    </xf>
    <xf numFmtId="0" fontId="0" fillId="0" borderId="0" xfId="0" applyAlignment="1">
      <alignment vertical="top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8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9" xfId="0" applyFont="1" applyBorder="1" applyAlignment="1">
      <alignment horizontal="center" vertical="top" wrapText="1"/>
    </xf>
    <xf numFmtId="0" fontId="2" fillId="0" borderId="5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2" fillId="0" borderId="8" xfId="0" applyFont="1" applyBorder="1" applyAlignment="1">
      <alignment vertical="top" wrapText="1"/>
    </xf>
    <xf numFmtId="0" fontId="2" fillId="0" borderId="6" xfId="0" applyFont="1" applyBorder="1"/>
    <xf numFmtId="0" fontId="2" fillId="0" borderId="8" xfId="0" applyFont="1" applyBorder="1"/>
    <xf numFmtId="0" fontId="2" fillId="0" borderId="12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12" xfId="0" applyFont="1" applyBorder="1" applyAlignment="1">
      <alignment horizontal="justify" wrapText="1"/>
    </xf>
    <xf numFmtId="0" fontId="2" fillId="0" borderId="4" xfId="0" applyFont="1" applyBorder="1" applyAlignment="1">
      <alignment horizontal="justify" wrapText="1"/>
    </xf>
    <xf numFmtId="0" fontId="2" fillId="0" borderId="7" xfId="0" applyFont="1" applyBorder="1" applyAlignment="1">
      <alignment horizontal="justify" wrapText="1"/>
    </xf>
    <xf numFmtId="0" fontId="2" fillId="0" borderId="12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wrapText="1"/>
    </xf>
    <xf numFmtId="164" fontId="1" fillId="4" borderId="10" xfId="1" applyNumberFormat="1" applyFont="1" applyFill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3" xfId="0" applyFont="1" applyBorder="1" applyAlignment="1">
      <alignment wrapText="1"/>
    </xf>
    <xf numFmtId="0" fontId="2" fillId="0" borderId="24" xfId="0" applyFont="1" applyBorder="1" applyAlignment="1">
      <alignment wrapText="1"/>
    </xf>
    <xf numFmtId="0" fontId="2" fillId="0" borderId="5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 wrapText="1"/>
    </xf>
    <xf numFmtId="43" fontId="2" fillId="0" borderId="0" xfId="1" applyFont="1"/>
    <xf numFmtId="0" fontId="2" fillId="0" borderId="12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164" fontId="5" fillId="0" borderId="0" xfId="1" applyNumberFormat="1" applyFont="1" applyFill="1" applyBorder="1" applyAlignment="1"/>
    <xf numFmtId="44" fontId="2" fillId="0" borderId="0" xfId="0" applyNumberFormat="1" applyFont="1"/>
    <xf numFmtId="164" fontId="1" fillId="0" borderId="0" xfId="1" applyNumberFormat="1" applyFont="1" applyFill="1" applyBorder="1" applyAlignment="1">
      <alignment horizontal="center"/>
    </xf>
    <xf numFmtId="164" fontId="1" fillId="4" borderId="11" xfId="1" applyNumberFormat="1" applyFont="1" applyFill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44" fontId="3" fillId="0" borderId="17" xfId="2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44" fontId="3" fillId="0" borderId="19" xfId="2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164" fontId="1" fillId="4" borderId="21" xfId="1" applyNumberFormat="1" applyFont="1" applyFill="1" applyBorder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8" fillId="0" borderId="0" xfId="0" applyFont="1"/>
    <xf numFmtId="164" fontId="8" fillId="0" borderId="0" xfId="1" applyNumberFormat="1" applyFont="1"/>
    <xf numFmtId="44" fontId="6" fillId="0" borderId="0" xfId="2" applyFont="1"/>
    <xf numFmtId="44" fontId="6" fillId="0" borderId="0" xfId="2" applyFont="1" applyFill="1" applyBorder="1"/>
    <xf numFmtId="0" fontId="6" fillId="0" borderId="0" xfId="0" applyFont="1" applyBorder="1"/>
    <xf numFmtId="164" fontId="6" fillId="0" borderId="0" xfId="1" applyNumberFormat="1" applyFont="1" applyBorder="1"/>
    <xf numFmtId="44" fontId="6" fillId="4" borderId="11" xfId="2" applyFont="1" applyFill="1" applyBorder="1"/>
    <xf numFmtId="44" fontId="6" fillId="4" borderId="6" xfId="2" applyFont="1" applyFill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164" fontId="1" fillId="0" borderId="16" xfId="1" applyNumberFormat="1" applyFont="1" applyBorder="1" applyAlignment="1">
      <alignment horizontal="center" vertical="center" wrapText="1"/>
    </xf>
    <xf numFmtId="44" fontId="1" fillId="0" borderId="17" xfId="2" applyFont="1" applyBorder="1" applyAlignment="1">
      <alignment horizontal="center" vertical="center" wrapText="1"/>
    </xf>
    <xf numFmtId="44" fontId="1" fillId="0" borderId="18" xfId="2" applyFont="1" applyBorder="1" applyAlignment="1">
      <alignment horizontal="center" vertical="center" wrapText="1"/>
    </xf>
    <xf numFmtId="8" fontId="6" fillId="0" borderId="6" xfId="0" applyNumberFormat="1" applyFont="1" applyBorder="1" applyAlignment="1">
      <alignment horizontal="right"/>
    </xf>
    <xf numFmtId="8" fontId="6" fillId="0" borderId="5" xfId="0" applyNumberFormat="1" applyFont="1" applyBorder="1" applyAlignment="1">
      <alignment horizontal="right"/>
    </xf>
    <xf numFmtId="164" fontId="6" fillId="0" borderId="42" xfId="1" applyNumberFormat="1" applyFont="1" applyBorder="1" applyAlignment="1">
      <alignment horizontal="right"/>
    </xf>
    <xf numFmtId="44" fontId="6" fillId="0" borderId="43" xfId="2" applyFont="1" applyBorder="1"/>
    <xf numFmtId="44" fontId="6" fillId="0" borderId="44" xfId="2" applyFont="1" applyBorder="1"/>
    <xf numFmtId="8" fontId="6" fillId="0" borderId="8" xfId="0" applyNumberFormat="1" applyFont="1" applyBorder="1" applyAlignment="1">
      <alignment horizontal="right"/>
    </xf>
    <xf numFmtId="164" fontId="6" fillId="0" borderId="34" xfId="1" applyNumberFormat="1" applyFont="1" applyBorder="1" applyAlignment="1">
      <alignment horizontal="right"/>
    </xf>
    <xf numFmtId="44" fontId="6" fillId="0" borderId="15" xfId="2" applyFont="1" applyBorder="1"/>
    <xf numFmtId="44" fontId="6" fillId="0" borderId="35" xfId="2" applyFont="1" applyBorder="1"/>
    <xf numFmtId="164" fontId="6" fillId="0" borderId="34" xfId="1" applyNumberFormat="1" applyFont="1" applyFill="1" applyBorder="1" applyAlignment="1">
      <alignment horizontal="right"/>
    </xf>
    <xf numFmtId="0" fontId="6" fillId="0" borderId="8" xfId="0" applyFont="1" applyBorder="1" applyAlignment="1">
      <alignment horizontal="right"/>
    </xf>
    <xf numFmtId="8" fontId="6" fillId="0" borderId="2" xfId="0" applyNumberFormat="1" applyFont="1" applyBorder="1" applyAlignment="1">
      <alignment horizontal="right"/>
    </xf>
    <xf numFmtId="164" fontId="6" fillId="0" borderId="36" xfId="1" applyNumberFormat="1" applyFont="1" applyBorder="1" applyAlignment="1">
      <alignment horizontal="right"/>
    </xf>
    <xf numFmtId="44" fontId="6" fillId="0" borderId="37" xfId="2" applyFont="1" applyBorder="1"/>
    <xf numFmtId="44" fontId="6" fillId="0" borderId="38" xfId="2" applyFont="1" applyBorder="1"/>
    <xf numFmtId="8" fontId="6" fillId="0" borderId="0" xfId="0" applyNumberFormat="1" applyFont="1" applyBorder="1" applyAlignment="1">
      <alignment horizontal="right"/>
    </xf>
    <xf numFmtId="164" fontId="6" fillId="0" borderId="0" xfId="1" applyNumberFormat="1" applyFont="1" applyBorder="1" applyAlignment="1">
      <alignment horizontal="right"/>
    </xf>
    <xf numFmtId="0" fontId="1" fillId="0" borderId="2" xfId="0" applyFont="1" applyFill="1" applyBorder="1" applyAlignment="1">
      <alignment horizontal="center" vertical="center"/>
    </xf>
    <xf numFmtId="44" fontId="1" fillId="0" borderId="19" xfId="2" applyFont="1" applyBorder="1" applyAlignment="1">
      <alignment horizontal="center" vertical="center" wrapText="1"/>
    </xf>
    <xf numFmtId="44" fontId="1" fillId="0" borderId="20" xfId="2" applyFont="1" applyBorder="1" applyAlignment="1">
      <alignment horizontal="center" vertical="center" wrapText="1"/>
    </xf>
    <xf numFmtId="8" fontId="6" fillId="0" borderId="10" xfId="0" applyNumberFormat="1" applyFont="1" applyBorder="1" applyAlignment="1">
      <alignment horizontal="right"/>
    </xf>
    <xf numFmtId="164" fontId="6" fillId="0" borderId="39" xfId="1" applyNumberFormat="1" applyFont="1" applyBorder="1" applyAlignment="1">
      <alignment horizontal="right"/>
    </xf>
    <xf numFmtId="44" fontId="6" fillId="0" borderId="40" xfId="2" applyFont="1" applyBorder="1"/>
    <xf numFmtId="44" fontId="6" fillId="0" borderId="41" xfId="2" applyFont="1" applyBorder="1"/>
    <xf numFmtId="0" fontId="6" fillId="0" borderId="6" xfId="0" applyFont="1" applyBorder="1" applyAlignment="1">
      <alignment horizontal="right"/>
    </xf>
    <xf numFmtId="44" fontId="6" fillId="4" borderId="22" xfId="2" applyFont="1" applyFill="1" applyBorder="1"/>
    <xf numFmtId="44" fontId="6" fillId="4" borderId="23" xfId="2" applyFont="1" applyFill="1" applyBorder="1"/>
    <xf numFmtId="0" fontId="1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8" fontId="6" fillId="0" borderId="12" xfId="0" applyNumberFormat="1" applyFont="1" applyBorder="1" applyAlignment="1"/>
    <xf numFmtId="8" fontId="6" fillId="0" borderId="21" xfId="0" applyNumberFormat="1" applyFont="1" applyBorder="1" applyAlignment="1"/>
    <xf numFmtId="8" fontId="6" fillId="0" borderId="9" xfId="0" applyNumberFormat="1" applyFont="1" applyBorder="1" applyAlignment="1">
      <alignment horizontal="right"/>
    </xf>
    <xf numFmtId="8" fontId="6" fillId="0" borderId="11" xfId="0" applyNumberFormat="1" applyFont="1" applyBorder="1" applyAlignment="1">
      <alignment horizontal="right"/>
    </xf>
    <xf numFmtId="8" fontId="6" fillId="0" borderId="5" xfId="0" applyNumberFormat="1" applyFont="1" applyBorder="1" applyAlignment="1"/>
    <xf numFmtId="8" fontId="6" fillId="0" borderId="10" xfId="0" applyNumberFormat="1" applyFont="1" applyBorder="1" applyAlignment="1"/>
    <xf numFmtId="164" fontId="6" fillId="0" borderId="36" xfId="1" applyNumberFormat="1" applyFont="1" applyBorder="1" applyAlignment="1"/>
    <xf numFmtId="44" fontId="6" fillId="0" borderId="37" xfId="2" applyFont="1" applyBorder="1" applyAlignment="1"/>
    <xf numFmtId="44" fontId="6" fillId="0" borderId="38" xfId="2" applyFont="1" applyBorder="1" applyAlignment="1"/>
    <xf numFmtId="44" fontId="6" fillId="3" borderId="5" xfId="2" applyFont="1" applyFill="1" applyBorder="1"/>
    <xf numFmtId="0" fontId="8" fillId="0" borderId="0" xfId="0" applyFont="1" applyBorder="1"/>
    <xf numFmtId="44" fontId="6" fillId="4" borderId="5" xfId="2" applyFont="1" applyFill="1" applyBorder="1"/>
    <xf numFmtId="8" fontId="6" fillId="0" borderId="12" xfId="0" applyNumberFormat="1" applyFont="1" applyBorder="1" applyAlignment="1">
      <alignment horizontal="right"/>
    </xf>
    <xf numFmtId="8" fontId="6" fillId="0" borderId="7" xfId="0" applyNumberFormat="1" applyFont="1" applyBorder="1" applyAlignment="1">
      <alignment horizontal="right"/>
    </xf>
    <xf numFmtId="0" fontId="1" fillId="0" borderId="12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6" fillId="0" borderId="7" xfId="0" applyFont="1" applyBorder="1" applyAlignment="1">
      <alignment horizontal="right"/>
    </xf>
    <xf numFmtId="0" fontId="1" fillId="0" borderId="12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right"/>
    </xf>
    <xf numFmtId="0" fontId="3" fillId="0" borderId="21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8" fontId="6" fillId="0" borderId="22" xfId="0" applyNumberFormat="1" applyFont="1" applyBorder="1" applyAlignment="1">
      <alignment horizontal="right"/>
    </xf>
    <xf numFmtId="0" fontId="1" fillId="0" borderId="22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/>
    </xf>
    <xf numFmtId="8" fontId="6" fillId="0" borderId="0" xfId="0" applyNumberFormat="1" applyFont="1" applyBorder="1" applyAlignment="1"/>
    <xf numFmtId="8" fontId="6" fillId="0" borderId="9" xfId="0" applyNumberFormat="1" applyFont="1" applyBorder="1" applyAlignment="1"/>
    <xf numFmtId="0" fontId="1" fillId="0" borderId="0" xfId="0" applyFont="1" applyFill="1" applyBorder="1" applyAlignment="1">
      <alignment horizontal="center" vertical="center" wrapText="1"/>
    </xf>
    <xf numFmtId="10" fontId="6" fillId="5" borderId="5" xfId="3" applyNumberFormat="1" applyFont="1" applyFill="1" applyBorder="1"/>
    <xf numFmtId="0" fontId="3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8" fontId="6" fillId="6" borderId="7" xfId="0" applyNumberFormat="1" applyFont="1" applyFill="1" applyBorder="1" applyAlignment="1" applyProtection="1">
      <alignment horizontal="right"/>
      <protection locked="0"/>
    </xf>
    <xf numFmtId="8" fontId="6" fillId="6" borderId="8" xfId="0" applyNumberFormat="1" applyFont="1" applyFill="1" applyBorder="1" applyAlignment="1" applyProtection="1">
      <alignment horizontal="right"/>
      <protection locked="0"/>
    </xf>
    <xf numFmtId="8" fontId="6" fillId="6" borderId="5" xfId="0" applyNumberFormat="1" applyFont="1" applyFill="1" applyBorder="1" applyAlignment="1" applyProtection="1">
      <alignment horizontal="right"/>
      <protection locked="0"/>
    </xf>
    <xf numFmtId="8" fontId="6" fillId="6" borderId="6" xfId="0" applyNumberFormat="1" applyFont="1" applyFill="1" applyBorder="1" applyAlignment="1" applyProtection="1">
      <alignment horizontal="right"/>
      <protection locked="0"/>
    </xf>
    <xf numFmtId="8" fontId="6" fillId="7" borderId="8" xfId="0" applyNumberFormat="1" applyFont="1" applyFill="1" applyBorder="1" applyAlignment="1" applyProtection="1">
      <alignment horizontal="right"/>
      <protection locked="0"/>
    </xf>
    <xf numFmtId="8" fontId="6" fillId="7" borderId="6" xfId="0" applyNumberFormat="1" applyFont="1" applyFill="1" applyBorder="1" applyAlignment="1" applyProtection="1">
      <alignment horizontal="right"/>
      <protection locked="0"/>
    </xf>
    <xf numFmtId="8" fontId="6" fillId="0" borderId="8" xfId="0" applyNumberFormat="1" applyFont="1" applyFill="1" applyBorder="1" applyAlignment="1" applyProtection="1">
      <alignment horizontal="right"/>
    </xf>
    <xf numFmtId="0" fontId="6" fillId="0" borderId="7" xfId="0" applyFont="1" applyFill="1" applyBorder="1" applyAlignment="1" applyProtection="1">
      <alignment horizontal="right"/>
    </xf>
    <xf numFmtId="44" fontId="6" fillId="0" borderId="39" xfId="2" applyFont="1" applyBorder="1"/>
    <xf numFmtId="44" fontId="6" fillId="0" borderId="34" xfId="2" applyFont="1" applyBorder="1"/>
    <xf numFmtId="44" fontId="6" fillId="0" borderId="36" xfId="2" applyFont="1" applyBorder="1"/>
    <xf numFmtId="44" fontId="3" fillId="0" borderId="32" xfId="2" applyFont="1" applyBorder="1" applyAlignment="1">
      <alignment horizontal="center" vertical="center" wrapText="1"/>
    </xf>
    <xf numFmtId="44" fontId="1" fillId="0" borderId="33" xfId="2" applyFont="1" applyBorder="1" applyAlignment="1">
      <alignment horizontal="center" vertical="center" wrapText="1"/>
    </xf>
    <xf numFmtId="44" fontId="1" fillId="0" borderId="19" xfId="2" applyFont="1" applyBorder="1" applyAlignment="1">
      <alignment horizontal="center" wrapText="1"/>
    </xf>
    <xf numFmtId="44" fontId="1" fillId="0" borderId="20" xfId="2" applyFont="1" applyBorder="1" applyAlignment="1">
      <alignment horizontal="center" wrapText="1"/>
    </xf>
    <xf numFmtId="44" fontId="6" fillId="0" borderId="36" xfId="2" applyFont="1" applyBorder="1" applyAlignment="1"/>
    <xf numFmtId="8" fontId="6" fillId="0" borderId="7" xfId="0" applyNumberFormat="1" applyFont="1" applyBorder="1" applyAlignment="1">
      <alignment horizontal="right"/>
    </xf>
    <xf numFmtId="0" fontId="3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4" fontId="3" fillId="0" borderId="47" xfId="2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44" fontId="1" fillId="0" borderId="47" xfId="2" applyFont="1" applyBorder="1" applyAlignment="1">
      <alignment horizontal="center" vertical="center" wrapText="1"/>
    </xf>
    <xf numFmtId="44" fontId="1" fillId="0" borderId="47" xfId="2" applyFont="1" applyBorder="1" applyAlignment="1">
      <alignment horizontal="center" wrapText="1"/>
    </xf>
    <xf numFmtId="44" fontId="1" fillId="0" borderId="17" xfId="2" applyFont="1" applyBorder="1" applyAlignment="1">
      <alignment horizontal="center" wrapText="1"/>
    </xf>
    <xf numFmtId="44" fontId="1" fillId="0" borderId="18" xfId="2" applyFont="1" applyBorder="1" applyAlignment="1">
      <alignment horizontal="center" wrapText="1"/>
    </xf>
    <xf numFmtId="164" fontId="1" fillId="0" borderId="10" xfId="1" applyNumberFormat="1" applyFont="1" applyBorder="1" applyAlignment="1">
      <alignment horizontal="center" vertical="center" wrapText="1"/>
    </xf>
    <xf numFmtId="44" fontId="3" fillId="0" borderId="16" xfId="2" applyFont="1" applyBorder="1" applyAlignment="1">
      <alignment horizontal="center" vertical="center" wrapText="1"/>
    </xf>
    <xf numFmtId="164" fontId="1" fillId="0" borderId="10" xfId="1" applyNumberFormat="1" applyFont="1" applyBorder="1" applyAlignment="1">
      <alignment horizontal="center" wrapText="1"/>
    </xf>
    <xf numFmtId="44" fontId="1" fillId="0" borderId="16" xfId="2" applyFont="1" applyBorder="1" applyAlignment="1">
      <alignment horizontal="center" wrapText="1"/>
    </xf>
    <xf numFmtId="44" fontId="1" fillId="0" borderId="16" xfId="2" applyFont="1" applyBorder="1" applyAlignment="1">
      <alignment horizontal="center" vertical="center" wrapText="1"/>
    </xf>
    <xf numFmtId="8" fontId="0" fillId="0" borderId="0" xfId="0" applyNumberFormat="1"/>
    <xf numFmtId="0" fontId="6" fillId="0" borderId="8" xfId="0" applyFont="1" applyFill="1" applyBorder="1" applyAlignment="1" applyProtection="1">
      <alignment horizontal="right"/>
    </xf>
    <xf numFmtId="8" fontId="6" fillId="0" borderId="7" xfId="0" applyNumberFormat="1" applyFont="1" applyFill="1" applyBorder="1" applyAlignment="1" applyProtection="1">
      <alignment horizontal="right"/>
    </xf>
    <xf numFmtId="44" fontId="1" fillId="3" borderId="5" xfId="2" applyFont="1" applyFill="1" applyBorder="1"/>
    <xf numFmtId="0" fontId="7" fillId="0" borderId="0" xfId="0" applyFont="1" applyFill="1" applyBorder="1" applyAlignment="1"/>
    <xf numFmtId="0" fontId="7" fillId="3" borderId="10" xfId="0" applyFont="1" applyFill="1" applyBorder="1" applyAlignment="1">
      <alignment horizontal="center"/>
    </xf>
    <xf numFmtId="0" fontId="7" fillId="3" borderId="11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/>
    </xf>
    <xf numFmtId="44" fontId="7" fillId="4" borderId="10" xfId="2" applyFont="1" applyFill="1" applyBorder="1" applyAlignment="1">
      <alignment horizontal="center"/>
    </xf>
    <xf numFmtId="44" fontId="7" fillId="4" borderId="11" xfId="2" applyFont="1" applyFill="1" applyBorder="1" applyAlignment="1">
      <alignment horizontal="center"/>
    </xf>
    <xf numFmtId="44" fontId="7" fillId="4" borderId="6" xfId="2" applyFont="1" applyFill="1" applyBorder="1" applyAlignment="1">
      <alignment horizontal="center"/>
    </xf>
    <xf numFmtId="164" fontId="1" fillId="4" borderId="10" xfId="1" applyNumberFormat="1" applyFont="1" applyFill="1" applyBorder="1" applyAlignment="1">
      <alignment horizontal="center"/>
    </xf>
    <xf numFmtId="164" fontId="1" fillId="4" borderId="11" xfId="1" applyNumberFormat="1" applyFont="1" applyFill="1" applyBorder="1" applyAlignment="1">
      <alignment horizontal="center"/>
    </xf>
    <xf numFmtId="164" fontId="1" fillId="4" borderId="6" xfId="1" applyNumberFormat="1" applyFont="1" applyFill="1" applyBorder="1" applyAlignment="1">
      <alignment horizontal="center"/>
    </xf>
    <xf numFmtId="44" fontId="6" fillId="7" borderId="0" xfId="2" applyFont="1" applyFill="1" applyBorder="1" applyAlignment="1" applyProtection="1">
      <alignment horizontal="center"/>
      <protection locked="0"/>
    </xf>
    <xf numFmtId="44" fontId="0" fillId="0" borderId="0" xfId="2" applyFont="1" applyAlignment="1">
      <alignment horizontal="center"/>
    </xf>
    <xf numFmtId="8" fontId="6" fillId="0" borderId="12" xfId="0" applyNumberFormat="1" applyFont="1" applyBorder="1" applyAlignment="1">
      <alignment horizontal="right"/>
    </xf>
    <xf numFmtId="8" fontId="6" fillId="0" borderId="4" xfId="0" applyNumberFormat="1" applyFont="1" applyBorder="1" applyAlignment="1">
      <alignment horizontal="right"/>
    </xf>
    <xf numFmtId="8" fontId="6" fillId="0" borderId="7" xfId="0" applyNumberFormat="1" applyFont="1" applyBorder="1" applyAlignment="1">
      <alignment horizontal="right"/>
    </xf>
    <xf numFmtId="44" fontId="6" fillId="0" borderId="34" xfId="2" applyFont="1" applyBorder="1" applyAlignment="1">
      <alignment horizontal="center"/>
    </xf>
    <xf numFmtId="44" fontId="6" fillId="0" borderId="15" xfId="2" applyFont="1" applyBorder="1" applyAlignment="1">
      <alignment horizontal="center"/>
    </xf>
    <xf numFmtId="44" fontId="6" fillId="0" borderId="35" xfId="2" applyFont="1" applyBorder="1" applyAlignment="1">
      <alignment horizontal="center"/>
    </xf>
    <xf numFmtId="8" fontId="6" fillId="7" borderId="12" xfId="0" applyNumberFormat="1" applyFont="1" applyFill="1" applyBorder="1" applyAlignment="1" applyProtection="1">
      <alignment horizontal="right"/>
      <protection locked="0"/>
    </xf>
    <xf numFmtId="8" fontId="6" fillId="7" borderId="4" xfId="0" applyNumberFormat="1" applyFont="1" applyFill="1" applyBorder="1" applyAlignment="1" applyProtection="1">
      <alignment horizontal="right"/>
      <protection locked="0"/>
    </xf>
    <xf numFmtId="8" fontId="6" fillId="7" borderId="7" xfId="0" applyNumberFormat="1" applyFont="1" applyFill="1" applyBorder="1" applyAlignment="1" applyProtection="1">
      <alignment horizontal="right"/>
      <protection locked="0"/>
    </xf>
    <xf numFmtId="44" fontId="6" fillId="0" borderId="39" xfId="2" applyFont="1" applyBorder="1" applyAlignment="1">
      <alignment horizontal="center"/>
    </xf>
    <xf numFmtId="44" fontId="6" fillId="0" borderId="40" xfId="2" applyFont="1" applyBorder="1" applyAlignment="1">
      <alignment horizontal="center"/>
    </xf>
    <xf numFmtId="44" fontId="6" fillId="0" borderId="41" xfId="2" applyFont="1" applyBorder="1" applyAlignment="1">
      <alignment horizontal="center"/>
    </xf>
    <xf numFmtId="0" fontId="2" fillId="0" borderId="12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8" fontId="6" fillId="0" borderId="21" xfId="0" applyNumberFormat="1" applyFont="1" applyBorder="1" applyAlignment="1">
      <alignment horizontal="right"/>
    </xf>
    <xf numFmtId="8" fontId="6" fillId="0" borderId="1" xfId="0" applyNumberFormat="1" applyFont="1" applyBorder="1" applyAlignment="1">
      <alignment horizontal="right"/>
    </xf>
    <xf numFmtId="8" fontId="6" fillId="0" borderId="45" xfId="0" applyNumberFormat="1" applyFont="1" applyBorder="1" applyAlignment="1">
      <alignment horizontal="right"/>
    </xf>
    <xf numFmtId="164" fontId="6" fillId="0" borderId="34" xfId="1" applyNumberFormat="1" applyFont="1" applyBorder="1" applyAlignment="1">
      <alignment horizontal="center"/>
    </xf>
    <xf numFmtId="0" fontId="2" fillId="0" borderId="13" xfId="0" applyFont="1" applyBorder="1" applyAlignment="1">
      <alignment horizontal="center" vertical="top"/>
    </xf>
    <xf numFmtId="0" fontId="2" fillId="0" borderId="14" xfId="0" applyFont="1" applyBorder="1" applyAlignment="1">
      <alignment horizontal="center" vertical="top"/>
    </xf>
    <xf numFmtId="8" fontId="6" fillId="0" borderId="13" xfId="0" applyNumberFormat="1" applyFont="1" applyBorder="1" applyAlignment="1">
      <alignment horizontal="right"/>
    </xf>
    <xf numFmtId="164" fontId="6" fillId="0" borderId="42" xfId="1" applyNumberFormat="1" applyFont="1" applyBorder="1" applyAlignment="1">
      <alignment horizontal="center"/>
    </xf>
    <xf numFmtId="44" fontId="6" fillId="0" borderId="43" xfId="2" applyFont="1" applyBorder="1" applyAlignment="1">
      <alignment horizontal="center"/>
    </xf>
    <xf numFmtId="44" fontId="6" fillId="0" borderId="44" xfId="2" applyFont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 wrapText="1"/>
    </xf>
    <xf numFmtId="0" fontId="1" fillId="2" borderId="11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  <xf numFmtId="0" fontId="0" fillId="0" borderId="4" xfId="0" applyBorder="1"/>
    <xf numFmtId="0" fontId="0" fillId="0" borderId="7" xfId="0" applyBorder="1"/>
    <xf numFmtId="0" fontId="2" fillId="0" borderId="0" xfId="0" applyFont="1" applyBorder="1" applyAlignment="1">
      <alignment horizontal="center" vertical="top" wrapText="1"/>
    </xf>
    <xf numFmtId="0" fontId="8" fillId="0" borderId="4" xfId="0" applyFont="1" applyBorder="1"/>
    <xf numFmtId="0" fontId="8" fillId="0" borderId="7" xfId="0" applyFont="1" applyBorder="1"/>
    <xf numFmtId="0" fontId="2" fillId="0" borderId="25" xfId="0" applyFont="1" applyBorder="1" applyAlignment="1">
      <alignment horizontal="center" vertical="top"/>
    </xf>
    <xf numFmtId="0" fontId="2" fillId="0" borderId="29" xfId="0" applyFont="1" applyBorder="1" applyAlignment="1">
      <alignment horizontal="center" vertical="top"/>
    </xf>
    <xf numFmtId="0" fontId="2" fillId="0" borderId="30" xfId="0" applyFont="1" applyBorder="1" applyAlignment="1">
      <alignment horizontal="center" vertical="top"/>
    </xf>
    <xf numFmtId="0" fontId="2" fillId="0" borderId="31" xfId="0" applyFont="1" applyBorder="1" applyAlignment="1">
      <alignment horizontal="center" vertical="top"/>
    </xf>
    <xf numFmtId="0" fontId="2" fillId="0" borderId="27" xfId="0" applyFont="1" applyBorder="1" applyAlignment="1">
      <alignment horizontal="center" vertical="top" wrapText="1"/>
    </xf>
    <xf numFmtId="0" fontId="2" fillId="0" borderId="28" xfId="0" applyFont="1" applyBorder="1" applyAlignment="1">
      <alignment horizontal="center" vertical="top" wrapText="1"/>
    </xf>
    <xf numFmtId="0" fontId="2" fillId="0" borderId="26" xfId="0" applyFont="1" applyBorder="1" applyAlignment="1">
      <alignment horizontal="center" vertical="top" wrapText="1"/>
    </xf>
    <xf numFmtId="0" fontId="2" fillId="0" borderId="2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164" fontId="8" fillId="0" borderId="34" xfId="1" applyNumberFormat="1" applyFont="1" applyBorder="1" applyAlignment="1">
      <alignment horizontal="center"/>
    </xf>
    <xf numFmtId="164" fontId="1" fillId="3" borderId="15" xfId="1" applyNumberFormat="1" applyFont="1" applyFill="1" applyBorder="1" applyAlignment="1">
      <alignment horizontal="center"/>
    </xf>
    <xf numFmtId="164" fontId="1" fillId="3" borderId="48" xfId="1" applyNumberFormat="1" applyFont="1" applyFill="1" applyBorder="1" applyAlignment="1">
      <alignment horizontal="center"/>
    </xf>
    <xf numFmtId="8" fontId="6" fillId="0" borderId="46" xfId="0" applyNumberFormat="1" applyFont="1" applyBorder="1" applyAlignment="1">
      <alignment horizontal="right"/>
    </xf>
  </cellXfs>
  <cellStyles count="4">
    <cellStyle name="Millares" xfId="1" builtinId="3"/>
    <cellStyle name="Moneda" xfId="2" builtinId="4"/>
    <cellStyle name="Normal" xfId="0" builtinId="0"/>
    <cellStyle name="Porcentual" xfId="3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81803</xdr:colOff>
      <xdr:row>4</xdr:row>
      <xdr:rowOff>30480</xdr:rowOff>
    </xdr:from>
    <xdr:to>
      <xdr:col>17</xdr:col>
      <xdr:colOff>941294</xdr:colOff>
      <xdr:row>4</xdr:row>
      <xdr:rowOff>30480</xdr:rowOff>
    </xdr:to>
    <xdr:sp macro="" textlink="">
      <xdr:nvSpPr>
        <xdr:cNvPr id="2049" name="Conector recto 2"/>
        <xdr:cNvSpPr>
          <a:spLocks noChangeShapeType="1"/>
        </xdr:cNvSpPr>
      </xdr:nvSpPr>
      <xdr:spPr bwMode="auto">
        <a:xfrm>
          <a:off x="81803" y="792480"/>
          <a:ext cx="15886579" cy="0"/>
        </a:xfrm>
        <a:prstGeom prst="line">
          <a:avLst/>
        </a:prstGeom>
        <a:noFill/>
        <a:ln w="63500">
          <a:solidFill>
            <a:srgbClr val="0073A8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139513</xdr:colOff>
      <xdr:row>0</xdr:row>
      <xdr:rowOff>59392</xdr:rowOff>
    </xdr:from>
    <xdr:to>
      <xdr:col>1</xdr:col>
      <xdr:colOff>760865</xdr:colOff>
      <xdr:row>3</xdr:row>
      <xdr:rowOff>33618</xdr:rowOff>
    </xdr:to>
    <xdr:pic>
      <xdr:nvPicPr>
        <xdr:cNvPr id="2050" name="Imatg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9513" y="59392"/>
          <a:ext cx="1383352" cy="5457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T421"/>
  <sheetViews>
    <sheetView tabSelected="1" zoomScale="85" zoomScaleNormal="85" workbookViewId="0">
      <selection activeCell="M11" sqref="M11"/>
    </sheetView>
  </sheetViews>
  <sheetFormatPr baseColWidth="10" defaultColWidth="11.42578125" defaultRowHeight="15"/>
  <cols>
    <col min="2" max="2" width="7.5703125" customWidth="1"/>
    <col min="3" max="3" width="30.140625" customWidth="1"/>
    <col min="4" max="4" width="15.5703125" style="61" customWidth="1"/>
    <col min="5" max="5" width="13.140625" style="61" customWidth="1"/>
    <col min="6" max="6" width="10.85546875" style="61" bestFit="1" customWidth="1"/>
    <col min="7" max="7" width="8.28515625" style="62" customWidth="1"/>
    <col min="8" max="8" width="15.42578125" style="63" customWidth="1"/>
    <col min="9" max="9" width="14.85546875" style="63" customWidth="1"/>
    <col min="10" max="10" width="14.7109375" style="63" customWidth="1"/>
    <col min="11" max="11" width="11.140625" style="26" bestFit="1" customWidth="1"/>
    <col min="12" max="12" width="15.5703125" style="61" customWidth="1"/>
    <col min="13" max="13" width="13.28515625" style="61" bestFit="1" customWidth="1"/>
    <col min="14" max="14" width="10.85546875" style="61" bestFit="1" customWidth="1"/>
    <col min="15" max="15" width="1.5703125" style="61" customWidth="1"/>
    <col min="16" max="16" width="15.42578125" style="63" customWidth="1"/>
    <col min="17" max="17" width="14.85546875" style="63" customWidth="1"/>
    <col min="18" max="18" width="14.7109375" style="63" customWidth="1"/>
  </cols>
  <sheetData>
    <row r="5" spans="1:20" ht="15.75" thickBot="1"/>
    <row r="6" spans="1:20" ht="15.75" thickBot="1">
      <c r="A6" s="217" t="s">
        <v>635</v>
      </c>
      <c r="B6" s="218"/>
      <c r="C6" s="218"/>
      <c r="D6" s="218"/>
      <c r="E6" s="218"/>
      <c r="F6" s="219"/>
      <c r="G6" s="39"/>
      <c r="H6" s="64"/>
      <c r="I6" s="64"/>
      <c r="J6" s="64"/>
      <c r="L6" s="188" t="s">
        <v>632</v>
      </c>
      <c r="M6" s="188"/>
      <c r="N6" s="188"/>
      <c r="O6"/>
      <c r="P6" s="187"/>
      <c r="Q6" s="187"/>
      <c r="R6" s="187"/>
    </row>
    <row r="7" spans="1:20" ht="15.75" thickBot="1">
      <c r="A7" s="1"/>
      <c r="B7" s="2"/>
      <c r="F7" s="65"/>
      <c r="G7" s="66"/>
      <c r="N7" s="65"/>
      <c r="O7" s="65"/>
    </row>
    <row r="8" spans="1:20" ht="15.75" thickBot="1">
      <c r="A8" s="217" t="s">
        <v>0</v>
      </c>
      <c r="B8" s="218"/>
      <c r="C8" s="218"/>
      <c r="D8" s="218"/>
      <c r="E8" s="218"/>
      <c r="F8" s="218"/>
      <c r="G8" s="25"/>
      <c r="H8" s="67"/>
      <c r="I8" s="67"/>
      <c r="J8" s="68"/>
      <c r="L8" s="181" t="s">
        <v>0</v>
      </c>
      <c r="M8" s="182"/>
      <c r="N8" s="182"/>
      <c r="O8" s="182"/>
      <c r="P8" s="182"/>
      <c r="Q8" s="182"/>
      <c r="R8" s="183"/>
    </row>
    <row r="9" spans="1:20" s="22" customFormat="1" ht="51.75" thickBot="1">
      <c r="A9" s="41" t="s">
        <v>1</v>
      </c>
      <c r="B9" s="42" t="s">
        <v>2</v>
      </c>
      <c r="C9" s="43" t="s">
        <v>3</v>
      </c>
      <c r="D9" s="44" t="s">
        <v>605</v>
      </c>
      <c r="E9" s="69" t="s">
        <v>636</v>
      </c>
      <c r="F9" s="70" t="s">
        <v>4</v>
      </c>
      <c r="G9" s="168" t="s">
        <v>604</v>
      </c>
      <c r="H9" s="169" t="s">
        <v>623</v>
      </c>
      <c r="I9" s="72" t="s">
        <v>637</v>
      </c>
      <c r="J9" s="73" t="s">
        <v>626</v>
      </c>
      <c r="K9" s="27"/>
      <c r="L9" s="124" t="s">
        <v>605</v>
      </c>
      <c r="M9" s="69" t="s">
        <v>636</v>
      </c>
      <c r="N9" s="125" t="s">
        <v>4</v>
      </c>
      <c r="O9" s="127"/>
      <c r="P9" s="53" t="s">
        <v>623</v>
      </c>
      <c r="Q9" s="72" t="s">
        <v>637</v>
      </c>
      <c r="R9" s="93" t="s">
        <v>626</v>
      </c>
    </row>
    <row r="10" spans="1:20" ht="24" thickBot="1">
      <c r="A10" s="3" t="s">
        <v>5</v>
      </c>
      <c r="B10" s="4" t="s">
        <v>620</v>
      </c>
      <c r="C10" s="5" t="s">
        <v>6</v>
      </c>
      <c r="D10" s="74">
        <v>522</v>
      </c>
      <c r="E10" s="74">
        <v>415</v>
      </c>
      <c r="F10" s="75">
        <f>D10+E10</f>
        <v>937</v>
      </c>
      <c r="G10" s="76">
        <v>1</v>
      </c>
      <c r="H10" s="77">
        <f>D10*G10</f>
        <v>522</v>
      </c>
      <c r="I10" s="77">
        <f>E10*G10</f>
        <v>415</v>
      </c>
      <c r="J10" s="78">
        <f>H10+I10</f>
        <v>937</v>
      </c>
      <c r="L10" s="144"/>
      <c r="M10" s="145"/>
      <c r="N10" s="75">
        <f>L10+M10</f>
        <v>0</v>
      </c>
      <c r="O10" s="128"/>
      <c r="P10" s="150">
        <f>G10*ROUND(L10,2)</f>
        <v>0</v>
      </c>
      <c r="Q10" s="96">
        <f>G10*ROUND(M10,2)</f>
        <v>0</v>
      </c>
      <c r="R10" s="97">
        <f>P10+Q10</f>
        <v>0</v>
      </c>
      <c r="T10" s="173"/>
    </row>
    <row r="11" spans="1:20" ht="15.75" thickBot="1">
      <c r="A11" s="6" t="s">
        <v>7</v>
      </c>
      <c r="B11" s="36" t="s">
        <v>620</v>
      </c>
      <c r="C11" s="8" t="s">
        <v>8</v>
      </c>
      <c r="D11" s="79">
        <v>155</v>
      </c>
      <c r="E11" s="79">
        <v>36</v>
      </c>
      <c r="F11" s="75">
        <f t="shared" ref="F11:F46" si="0">D11+E11</f>
        <v>191</v>
      </c>
      <c r="G11" s="80">
        <v>2</v>
      </c>
      <c r="H11" s="81">
        <f t="shared" ref="H11:H38" si="1">D11*G11</f>
        <v>310</v>
      </c>
      <c r="I11" s="81">
        <f t="shared" ref="I11:I38" si="2">E11*G11</f>
        <v>72</v>
      </c>
      <c r="J11" s="82">
        <f t="shared" ref="J11:J38" si="3">H11+I11</f>
        <v>382</v>
      </c>
      <c r="L11" s="142"/>
      <c r="M11" s="143"/>
      <c r="N11" s="75">
        <f t="shared" ref="N11:N22" si="4">L11+M11</f>
        <v>0</v>
      </c>
      <c r="O11" s="89"/>
      <c r="P11" s="151">
        <f>G11*ROUND(L11,2)</f>
        <v>0</v>
      </c>
      <c r="Q11" s="81">
        <f>G11*ROUND(M11,2)</f>
        <v>0</v>
      </c>
      <c r="R11" s="82">
        <f t="shared" ref="R11:R36" si="5">P11+Q11</f>
        <v>0</v>
      </c>
      <c r="T11" s="173"/>
    </row>
    <row r="12" spans="1:20" ht="15.75" thickBot="1">
      <c r="A12" s="6" t="s">
        <v>9</v>
      </c>
      <c r="B12" s="36" t="s">
        <v>620</v>
      </c>
      <c r="C12" s="8" t="s">
        <v>10</v>
      </c>
      <c r="D12" s="79">
        <v>94</v>
      </c>
      <c r="E12" s="79">
        <v>36</v>
      </c>
      <c r="F12" s="75">
        <f t="shared" si="0"/>
        <v>130</v>
      </c>
      <c r="G12" s="80"/>
      <c r="H12" s="81"/>
      <c r="I12" s="81"/>
      <c r="J12" s="82"/>
      <c r="L12" s="118">
        <f>D12*(1-R$418)</f>
        <v>0</v>
      </c>
      <c r="M12" s="79">
        <f>E12*(1-R$419)</f>
        <v>0</v>
      </c>
      <c r="N12" s="75">
        <f t="shared" si="4"/>
        <v>0</v>
      </c>
      <c r="O12" s="89"/>
      <c r="P12" s="151"/>
      <c r="Q12" s="81"/>
      <c r="R12" s="82"/>
      <c r="T12" s="173"/>
    </row>
    <row r="13" spans="1:20" ht="15.75" thickBot="1">
      <c r="A13" s="6" t="s">
        <v>11</v>
      </c>
      <c r="B13" s="36" t="s">
        <v>620</v>
      </c>
      <c r="C13" s="8" t="s">
        <v>606</v>
      </c>
      <c r="D13" s="79">
        <v>97</v>
      </c>
      <c r="E13" s="79">
        <v>18</v>
      </c>
      <c r="F13" s="75">
        <f t="shared" si="0"/>
        <v>115</v>
      </c>
      <c r="G13" s="80"/>
      <c r="H13" s="81"/>
      <c r="I13" s="81"/>
      <c r="J13" s="82"/>
      <c r="L13" s="118">
        <f t="shared" ref="L13:L18" si="6">D13*(1-R$418)</f>
        <v>0</v>
      </c>
      <c r="M13" s="79">
        <f>E13*(1-R$419)</f>
        <v>0</v>
      </c>
      <c r="N13" s="75">
        <f t="shared" si="4"/>
        <v>0</v>
      </c>
      <c r="O13" s="89"/>
      <c r="P13" s="151"/>
      <c r="Q13" s="81"/>
      <c r="R13" s="82"/>
      <c r="T13" s="173"/>
    </row>
    <row r="14" spans="1:20" ht="15.75" thickBot="1">
      <c r="A14" s="6" t="s">
        <v>12</v>
      </c>
      <c r="B14" s="36" t="s">
        <v>620</v>
      </c>
      <c r="C14" s="8" t="s">
        <v>607</v>
      </c>
      <c r="D14" s="79">
        <v>147</v>
      </c>
      <c r="E14" s="79">
        <v>18</v>
      </c>
      <c r="F14" s="75">
        <f t="shared" si="0"/>
        <v>165</v>
      </c>
      <c r="G14" s="80"/>
      <c r="H14" s="81"/>
      <c r="I14" s="81"/>
      <c r="J14" s="82"/>
      <c r="L14" s="118">
        <f t="shared" si="6"/>
        <v>0</v>
      </c>
      <c r="M14" s="79">
        <f t="shared" ref="M14:M18" si="7">E14*(1-R$419)</f>
        <v>0</v>
      </c>
      <c r="N14" s="75">
        <f t="shared" si="4"/>
        <v>0</v>
      </c>
      <c r="O14" s="89"/>
      <c r="P14" s="151"/>
      <c r="Q14" s="81"/>
      <c r="R14" s="82"/>
      <c r="T14" s="173"/>
    </row>
    <row r="15" spans="1:20" ht="15.75" thickBot="1">
      <c r="A15" s="6" t="s">
        <v>13</v>
      </c>
      <c r="B15" s="36" t="s">
        <v>620</v>
      </c>
      <c r="C15" s="8" t="s">
        <v>609</v>
      </c>
      <c r="D15" s="79">
        <v>194</v>
      </c>
      <c r="E15" s="79">
        <v>18</v>
      </c>
      <c r="F15" s="75">
        <f t="shared" si="0"/>
        <v>212</v>
      </c>
      <c r="G15" s="80"/>
      <c r="H15" s="81"/>
      <c r="I15" s="81"/>
      <c r="J15" s="82"/>
      <c r="L15" s="118">
        <f t="shared" si="6"/>
        <v>0</v>
      </c>
      <c r="M15" s="79">
        <f t="shared" si="7"/>
        <v>0</v>
      </c>
      <c r="N15" s="75">
        <f t="shared" si="4"/>
        <v>0</v>
      </c>
      <c r="O15" s="89"/>
      <c r="P15" s="151"/>
      <c r="Q15" s="81"/>
      <c r="R15" s="82"/>
      <c r="T15" s="173"/>
    </row>
    <row r="16" spans="1:20" ht="15.75" thickBot="1">
      <c r="A16" s="6" t="s">
        <v>14</v>
      </c>
      <c r="B16" s="36" t="s">
        <v>620</v>
      </c>
      <c r="C16" s="8" t="s">
        <v>608</v>
      </c>
      <c r="D16" s="79">
        <v>298</v>
      </c>
      <c r="E16" s="79">
        <v>18</v>
      </c>
      <c r="F16" s="75">
        <f t="shared" si="0"/>
        <v>316</v>
      </c>
      <c r="G16" s="80"/>
      <c r="H16" s="81"/>
      <c r="I16" s="81"/>
      <c r="J16" s="82"/>
      <c r="L16" s="118">
        <f t="shared" si="6"/>
        <v>0</v>
      </c>
      <c r="M16" s="79">
        <f t="shared" si="7"/>
        <v>0</v>
      </c>
      <c r="N16" s="75">
        <f t="shared" si="4"/>
        <v>0</v>
      </c>
      <c r="O16" s="89"/>
      <c r="P16" s="151"/>
      <c r="Q16" s="81"/>
      <c r="R16" s="82"/>
      <c r="T16" s="173"/>
    </row>
    <row r="17" spans="1:20" ht="15.75" thickBot="1">
      <c r="A17" s="6" t="s">
        <v>15</v>
      </c>
      <c r="B17" s="36" t="s">
        <v>620</v>
      </c>
      <c r="C17" s="8" t="s">
        <v>16</v>
      </c>
      <c r="D17" s="79">
        <v>87</v>
      </c>
      <c r="E17" s="79">
        <v>18</v>
      </c>
      <c r="F17" s="75">
        <f t="shared" si="0"/>
        <v>105</v>
      </c>
      <c r="G17" s="80"/>
      <c r="H17" s="81"/>
      <c r="I17" s="81"/>
      <c r="J17" s="82"/>
      <c r="L17" s="118">
        <f t="shared" si="6"/>
        <v>0</v>
      </c>
      <c r="M17" s="79">
        <f t="shared" si="7"/>
        <v>0</v>
      </c>
      <c r="N17" s="75">
        <f t="shared" si="4"/>
        <v>0</v>
      </c>
      <c r="O17" s="89"/>
      <c r="P17" s="151"/>
      <c r="Q17" s="81"/>
      <c r="R17" s="82"/>
      <c r="T17" s="173"/>
    </row>
    <row r="18" spans="1:20" ht="15.75" thickBot="1">
      <c r="A18" s="6" t="s">
        <v>17</v>
      </c>
      <c r="B18" s="36" t="s">
        <v>620</v>
      </c>
      <c r="C18" s="8" t="s">
        <v>18</v>
      </c>
      <c r="D18" s="79">
        <v>345</v>
      </c>
      <c r="E18" s="79">
        <v>18</v>
      </c>
      <c r="F18" s="75">
        <f t="shared" si="0"/>
        <v>363</v>
      </c>
      <c r="G18" s="80"/>
      <c r="H18" s="81"/>
      <c r="I18" s="81"/>
      <c r="J18" s="82"/>
      <c r="L18" s="118">
        <f t="shared" si="6"/>
        <v>0</v>
      </c>
      <c r="M18" s="79">
        <f t="shared" si="7"/>
        <v>0</v>
      </c>
      <c r="N18" s="75">
        <f t="shared" si="4"/>
        <v>0</v>
      </c>
      <c r="O18" s="89"/>
      <c r="P18" s="151"/>
      <c r="Q18" s="81"/>
      <c r="R18" s="82"/>
      <c r="T18" s="173"/>
    </row>
    <row r="19" spans="1:20" ht="15.75" thickBot="1">
      <c r="A19" s="6" t="s">
        <v>19</v>
      </c>
      <c r="B19" s="36" t="s">
        <v>620</v>
      </c>
      <c r="C19" s="8" t="s">
        <v>20</v>
      </c>
      <c r="D19" s="79">
        <v>236</v>
      </c>
      <c r="E19" s="79">
        <v>18</v>
      </c>
      <c r="F19" s="75">
        <f t="shared" si="0"/>
        <v>254</v>
      </c>
      <c r="G19" s="80">
        <v>5</v>
      </c>
      <c r="H19" s="81">
        <f t="shared" si="1"/>
        <v>1180</v>
      </c>
      <c r="I19" s="81">
        <f t="shared" si="2"/>
        <v>90</v>
      </c>
      <c r="J19" s="82">
        <f t="shared" si="3"/>
        <v>1270</v>
      </c>
      <c r="L19" s="142"/>
      <c r="M19" s="143"/>
      <c r="N19" s="75">
        <f t="shared" si="4"/>
        <v>0</v>
      </c>
      <c r="O19" s="89"/>
      <c r="P19" s="151">
        <f>G19*ROUND(L19,2)</f>
        <v>0</v>
      </c>
      <c r="Q19" s="81">
        <f>G19*ROUND(M19,2)</f>
        <v>0</v>
      </c>
      <c r="R19" s="82">
        <f t="shared" si="5"/>
        <v>0</v>
      </c>
      <c r="T19" s="173"/>
    </row>
    <row r="20" spans="1:20" ht="15.75" thickBot="1">
      <c r="A20" s="6" t="s">
        <v>21</v>
      </c>
      <c r="B20" s="36" t="s">
        <v>620</v>
      </c>
      <c r="C20" s="8" t="s">
        <v>22</v>
      </c>
      <c r="D20" s="79">
        <v>225</v>
      </c>
      <c r="E20" s="79">
        <v>18</v>
      </c>
      <c r="F20" s="75">
        <f t="shared" si="0"/>
        <v>243</v>
      </c>
      <c r="G20" s="80">
        <v>2</v>
      </c>
      <c r="H20" s="81">
        <f t="shared" si="1"/>
        <v>450</v>
      </c>
      <c r="I20" s="81">
        <f t="shared" si="2"/>
        <v>36</v>
      </c>
      <c r="J20" s="82">
        <f t="shared" si="3"/>
        <v>486</v>
      </c>
      <c r="L20" s="142"/>
      <c r="M20" s="143"/>
      <c r="N20" s="75">
        <f t="shared" si="4"/>
        <v>0</v>
      </c>
      <c r="O20" s="89"/>
      <c r="P20" s="151">
        <f>G20*ROUND(L20,2)</f>
        <v>0</v>
      </c>
      <c r="Q20" s="81">
        <f>G20*ROUND(M20,2)</f>
        <v>0</v>
      </c>
      <c r="R20" s="82">
        <f t="shared" si="5"/>
        <v>0</v>
      </c>
      <c r="T20" s="173"/>
    </row>
    <row r="21" spans="1:20" ht="15.75" thickBot="1">
      <c r="A21" s="6" t="s">
        <v>23</v>
      </c>
      <c r="B21" s="36" t="s">
        <v>620</v>
      </c>
      <c r="C21" s="8" t="s">
        <v>24</v>
      </c>
      <c r="D21" s="79">
        <v>132</v>
      </c>
      <c r="E21" s="79">
        <v>18</v>
      </c>
      <c r="F21" s="75">
        <f t="shared" si="0"/>
        <v>150</v>
      </c>
      <c r="G21" s="80"/>
      <c r="H21" s="81"/>
      <c r="I21" s="81"/>
      <c r="J21" s="82"/>
      <c r="L21" s="118">
        <f t="shared" ref="L21:L27" si="8">D21*(1-R$418)</f>
        <v>0</v>
      </c>
      <c r="M21" s="79">
        <f t="shared" ref="M21:M22" si="9">E21*(1-R$419)</f>
        <v>0</v>
      </c>
      <c r="N21" s="75">
        <f t="shared" si="4"/>
        <v>0</v>
      </c>
      <c r="O21" s="89"/>
      <c r="P21" s="151"/>
      <c r="Q21" s="81"/>
      <c r="R21" s="82"/>
      <c r="T21" s="173"/>
    </row>
    <row r="22" spans="1:20" ht="15.75" thickBot="1">
      <c r="A22" s="6" t="s">
        <v>25</v>
      </c>
      <c r="B22" s="36" t="s">
        <v>620</v>
      </c>
      <c r="C22" s="8" t="s">
        <v>26</v>
      </c>
      <c r="D22" s="79">
        <v>33.53</v>
      </c>
      <c r="E22" s="79">
        <v>13.2</v>
      </c>
      <c r="F22" s="75">
        <f t="shared" si="0"/>
        <v>46.730000000000004</v>
      </c>
      <c r="G22" s="80"/>
      <c r="H22" s="81"/>
      <c r="I22" s="81"/>
      <c r="J22" s="82"/>
      <c r="L22" s="118">
        <f t="shared" si="8"/>
        <v>0</v>
      </c>
      <c r="M22" s="79">
        <f t="shared" si="9"/>
        <v>0</v>
      </c>
      <c r="N22" s="75">
        <f t="shared" si="4"/>
        <v>0</v>
      </c>
      <c r="O22" s="89"/>
      <c r="P22" s="151"/>
      <c r="Q22" s="81"/>
      <c r="R22" s="82"/>
      <c r="T22" s="173"/>
    </row>
    <row r="23" spans="1:20" ht="15.75" thickBot="1">
      <c r="A23" s="6" t="s">
        <v>27</v>
      </c>
      <c r="B23" s="36" t="s">
        <v>620</v>
      </c>
      <c r="C23" s="8" t="s">
        <v>28</v>
      </c>
      <c r="D23" s="79">
        <v>36.53</v>
      </c>
      <c r="E23" s="79">
        <v>13.2</v>
      </c>
      <c r="F23" s="75">
        <f>D23+E23</f>
        <v>49.730000000000004</v>
      </c>
      <c r="G23" s="80">
        <v>20</v>
      </c>
      <c r="H23" s="81">
        <f t="shared" si="1"/>
        <v>730.6</v>
      </c>
      <c r="I23" s="81">
        <f t="shared" si="2"/>
        <v>264</v>
      </c>
      <c r="J23" s="82">
        <f t="shared" si="3"/>
        <v>994.6</v>
      </c>
      <c r="L23" s="142"/>
      <c r="M23" s="143"/>
      <c r="N23" s="75">
        <f>L23+M23</f>
        <v>0</v>
      </c>
      <c r="O23" s="89"/>
      <c r="P23" s="151">
        <f>G23*ROUND(L23,2)</f>
        <v>0</v>
      </c>
      <c r="Q23" s="81">
        <f>G23*ROUND(M23,2)</f>
        <v>0</v>
      </c>
      <c r="R23" s="82">
        <f t="shared" si="5"/>
        <v>0</v>
      </c>
      <c r="T23" s="173"/>
    </row>
    <row r="24" spans="1:20" ht="15.75" thickBot="1">
      <c r="A24" s="6" t="s">
        <v>29</v>
      </c>
      <c r="B24" s="36" t="s">
        <v>620</v>
      </c>
      <c r="C24" s="8" t="s">
        <v>30</v>
      </c>
      <c r="D24" s="79">
        <v>46.98</v>
      </c>
      <c r="E24" s="79">
        <v>13.2</v>
      </c>
      <c r="F24" s="75">
        <f t="shared" si="0"/>
        <v>60.179999999999993</v>
      </c>
      <c r="G24" s="80"/>
      <c r="H24" s="81"/>
      <c r="I24" s="81"/>
      <c r="J24" s="82"/>
      <c r="L24" s="118">
        <f t="shared" si="8"/>
        <v>0</v>
      </c>
      <c r="M24" s="79">
        <f t="shared" ref="M24" si="10">E24*(1-R$419)</f>
        <v>0</v>
      </c>
      <c r="N24" s="75">
        <f t="shared" ref="N24:N33" si="11">L24+M24</f>
        <v>0</v>
      </c>
      <c r="O24" s="89"/>
      <c r="P24" s="151"/>
      <c r="Q24" s="81"/>
      <c r="R24" s="82"/>
      <c r="T24" s="173"/>
    </row>
    <row r="25" spans="1:20" ht="15.75" thickBot="1">
      <c r="A25" s="6" t="s">
        <v>31</v>
      </c>
      <c r="B25" s="36" t="s">
        <v>620</v>
      </c>
      <c r="C25" s="8" t="s">
        <v>32</v>
      </c>
      <c r="D25" s="79">
        <v>65.64</v>
      </c>
      <c r="E25" s="79">
        <v>13.2</v>
      </c>
      <c r="F25" s="75">
        <f t="shared" si="0"/>
        <v>78.84</v>
      </c>
      <c r="G25" s="80">
        <v>2</v>
      </c>
      <c r="H25" s="81">
        <f t="shared" si="1"/>
        <v>131.28</v>
      </c>
      <c r="I25" s="81">
        <f t="shared" si="2"/>
        <v>26.4</v>
      </c>
      <c r="J25" s="82">
        <f t="shared" si="3"/>
        <v>157.68</v>
      </c>
      <c r="L25" s="142"/>
      <c r="M25" s="143"/>
      <c r="N25" s="75">
        <f t="shared" si="11"/>
        <v>0</v>
      </c>
      <c r="O25" s="89"/>
      <c r="P25" s="151">
        <f>G25*ROUND(L25,2)</f>
        <v>0</v>
      </c>
      <c r="Q25" s="81">
        <f>G25*ROUND(M25,2)</f>
        <v>0</v>
      </c>
      <c r="R25" s="82">
        <f t="shared" si="5"/>
        <v>0</v>
      </c>
      <c r="T25" s="173"/>
    </row>
    <row r="26" spans="1:20" ht="15.75" thickBot="1">
      <c r="A26" s="6" t="s">
        <v>33</v>
      </c>
      <c r="B26" s="36" t="s">
        <v>620</v>
      </c>
      <c r="C26" s="8" t="s">
        <v>34</v>
      </c>
      <c r="D26" s="79">
        <v>400</v>
      </c>
      <c r="E26" s="79">
        <v>18</v>
      </c>
      <c r="F26" s="75">
        <f t="shared" si="0"/>
        <v>418</v>
      </c>
      <c r="G26" s="83"/>
      <c r="H26" s="81"/>
      <c r="I26" s="81"/>
      <c r="J26" s="82"/>
      <c r="L26" s="118">
        <f t="shared" si="8"/>
        <v>0</v>
      </c>
      <c r="M26" s="79">
        <f t="shared" ref="M26:M27" si="12">E26*(1-R$419)</f>
        <v>0</v>
      </c>
      <c r="N26" s="75">
        <f t="shared" si="11"/>
        <v>0</v>
      </c>
      <c r="O26" s="89"/>
      <c r="P26" s="151"/>
      <c r="Q26" s="81"/>
      <c r="R26" s="82"/>
      <c r="T26" s="173"/>
    </row>
    <row r="27" spans="1:20" ht="24" thickBot="1">
      <c r="A27" s="6" t="s">
        <v>35</v>
      </c>
      <c r="B27" s="36" t="s">
        <v>620</v>
      </c>
      <c r="C27" s="8" t="s">
        <v>36</v>
      </c>
      <c r="D27" s="79">
        <v>690.56</v>
      </c>
      <c r="E27" s="79">
        <v>138</v>
      </c>
      <c r="F27" s="75">
        <f t="shared" si="0"/>
        <v>828.56</v>
      </c>
      <c r="G27" s="80"/>
      <c r="H27" s="81"/>
      <c r="I27" s="81"/>
      <c r="J27" s="82"/>
      <c r="L27" s="118">
        <f t="shared" si="8"/>
        <v>0</v>
      </c>
      <c r="M27" s="79">
        <f t="shared" si="12"/>
        <v>0</v>
      </c>
      <c r="N27" s="75">
        <f t="shared" si="11"/>
        <v>0</v>
      </c>
      <c r="O27" s="89"/>
      <c r="P27" s="151"/>
      <c r="Q27" s="81"/>
      <c r="R27" s="82"/>
      <c r="T27" s="173"/>
    </row>
    <row r="28" spans="1:20" ht="24" thickBot="1">
      <c r="A28" s="6" t="s">
        <v>37</v>
      </c>
      <c r="B28" s="36" t="s">
        <v>620</v>
      </c>
      <c r="C28" s="8" t="s">
        <v>38</v>
      </c>
      <c r="D28" s="79">
        <v>775.84</v>
      </c>
      <c r="E28" s="79">
        <v>138</v>
      </c>
      <c r="F28" s="75">
        <f t="shared" si="0"/>
        <v>913.84</v>
      </c>
      <c r="G28" s="80">
        <v>19</v>
      </c>
      <c r="H28" s="81">
        <f t="shared" si="1"/>
        <v>14740.960000000001</v>
      </c>
      <c r="I28" s="81">
        <f t="shared" si="2"/>
        <v>2622</v>
      </c>
      <c r="J28" s="82">
        <f t="shared" si="3"/>
        <v>17362.96</v>
      </c>
      <c r="L28" s="142"/>
      <c r="M28" s="143"/>
      <c r="N28" s="75">
        <f t="shared" si="11"/>
        <v>0</v>
      </c>
      <c r="O28" s="89"/>
      <c r="P28" s="151">
        <f>G28*ROUND(L28,2)</f>
        <v>0</v>
      </c>
      <c r="Q28" s="81">
        <f>G28*ROUND(M28,2)</f>
        <v>0</v>
      </c>
      <c r="R28" s="82">
        <f t="shared" si="5"/>
        <v>0</v>
      </c>
      <c r="T28" s="173"/>
    </row>
    <row r="29" spans="1:20" ht="35.25" thickBot="1">
      <c r="A29" s="6" t="s">
        <v>39</v>
      </c>
      <c r="B29" s="36" t="s">
        <v>620</v>
      </c>
      <c r="C29" s="8" t="s">
        <v>40</v>
      </c>
      <c r="D29" s="79">
        <v>1969.32</v>
      </c>
      <c r="E29" s="79">
        <v>138</v>
      </c>
      <c r="F29" s="75">
        <f t="shared" si="0"/>
        <v>2107.3199999999997</v>
      </c>
      <c r="G29" s="80">
        <v>1</v>
      </c>
      <c r="H29" s="81">
        <f t="shared" si="1"/>
        <v>1969.32</v>
      </c>
      <c r="I29" s="81">
        <f t="shared" si="2"/>
        <v>138</v>
      </c>
      <c r="J29" s="82">
        <f t="shared" si="3"/>
        <v>2107.3199999999997</v>
      </c>
      <c r="L29" s="142"/>
      <c r="M29" s="143"/>
      <c r="N29" s="75">
        <f t="shared" si="11"/>
        <v>0</v>
      </c>
      <c r="O29" s="89"/>
      <c r="P29" s="151">
        <f>G29*ROUND(L29,2)</f>
        <v>0</v>
      </c>
      <c r="Q29" s="81">
        <f>G29*ROUND(M29,2)</f>
        <v>0</v>
      </c>
      <c r="R29" s="82">
        <f t="shared" si="5"/>
        <v>0</v>
      </c>
      <c r="T29" s="173"/>
    </row>
    <row r="30" spans="1:20" ht="24" thickBot="1">
      <c r="A30" s="6" t="s">
        <v>41</v>
      </c>
      <c r="B30" s="36" t="s">
        <v>620</v>
      </c>
      <c r="C30" s="8" t="s">
        <v>42</v>
      </c>
      <c r="D30" s="79">
        <v>2250</v>
      </c>
      <c r="E30" s="79">
        <v>138</v>
      </c>
      <c r="F30" s="75">
        <f t="shared" si="0"/>
        <v>2388</v>
      </c>
      <c r="G30" s="80">
        <v>1</v>
      </c>
      <c r="H30" s="81">
        <f t="shared" si="1"/>
        <v>2250</v>
      </c>
      <c r="I30" s="81">
        <f t="shared" si="2"/>
        <v>138</v>
      </c>
      <c r="J30" s="82">
        <f t="shared" si="3"/>
        <v>2388</v>
      </c>
      <c r="L30" s="142"/>
      <c r="M30" s="143"/>
      <c r="N30" s="75">
        <f t="shared" si="11"/>
        <v>0</v>
      </c>
      <c r="O30" s="89"/>
      <c r="P30" s="151">
        <f>G30*ROUND(L30,2)</f>
        <v>0</v>
      </c>
      <c r="Q30" s="81">
        <f>G30*ROUND(M30,2)</f>
        <v>0</v>
      </c>
      <c r="R30" s="82">
        <f t="shared" si="5"/>
        <v>0</v>
      </c>
      <c r="T30" s="173"/>
    </row>
    <row r="31" spans="1:20" ht="24" thickBot="1">
      <c r="A31" s="6" t="s">
        <v>43</v>
      </c>
      <c r="B31" s="36" t="s">
        <v>620</v>
      </c>
      <c r="C31" s="8" t="s">
        <v>44</v>
      </c>
      <c r="D31" s="79">
        <v>256</v>
      </c>
      <c r="E31" s="79">
        <v>138</v>
      </c>
      <c r="F31" s="75">
        <f t="shared" si="0"/>
        <v>394</v>
      </c>
      <c r="G31" s="80"/>
      <c r="H31" s="81"/>
      <c r="I31" s="81"/>
      <c r="J31" s="82"/>
      <c r="L31" s="118">
        <f t="shared" ref="L31:L46" si="13">D31*(1-R$418)</f>
        <v>0</v>
      </c>
      <c r="M31" s="79">
        <f t="shared" ref="M31:M34" si="14">E31*(1-R$419)</f>
        <v>0</v>
      </c>
      <c r="N31" s="75">
        <f t="shared" si="11"/>
        <v>0</v>
      </c>
      <c r="O31" s="89"/>
      <c r="P31" s="151"/>
      <c r="Q31" s="81"/>
      <c r="R31" s="82"/>
      <c r="T31" s="173"/>
    </row>
    <row r="32" spans="1:20" ht="24" thickBot="1">
      <c r="A32" s="6" t="s">
        <v>45</v>
      </c>
      <c r="B32" s="36" t="s">
        <v>620</v>
      </c>
      <c r="C32" s="8" t="s">
        <v>46</v>
      </c>
      <c r="D32" s="79">
        <v>346</v>
      </c>
      <c r="E32" s="79">
        <v>138</v>
      </c>
      <c r="F32" s="75">
        <f t="shared" si="0"/>
        <v>484</v>
      </c>
      <c r="G32" s="83"/>
      <c r="H32" s="81"/>
      <c r="I32" s="81"/>
      <c r="J32" s="82"/>
      <c r="L32" s="118">
        <f t="shared" si="13"/>
        <v>0</v>
      </c>
      <c r="M32" s="79">
        <f t="shared" si="14"/>
        <v>0</v>
      </c>
      <c r="N32" s="75">
        <f t="shared" si="11"/>
        <v>0</v>
      </c>
      <c r="O32" s="89"/>
      <c r="P32" s="151"/>
      <c r="Q32" s="81"/>
      <c r="R32" s="82"/>
      <c r="T32" s="173"/>
    </row>
    <row r="33" spans="1:20" ht="35.25" thickBot="1">
      <c r="A33" s="6" t="s">
        <v>47</v>
      </c>
      <c r="B33" s="36" t="s">
        <v>620</v>
      </c>
      <c r="C33" s="8" t="s">
        <v>48</v>
      </c>
      <c r="D33" s="79">
        <v>864</v>
      </c>
      <c r="E33" s="79">
        <v>138</v>
      </c>
      <c r="F33" s="75">
        <f t="shared" si="0"/>
        <v>1002</v>
      </c>
      <c r="G33" s="80"/>
      <c r="H33" s="81"/>
      <c r="I33" s="81"/>
      <c r="J33" s="82"/>
      <c r="L33" s="118">
        <f t="shared" si="13"/>
        <v>0</v>
      </c>
      <c r="M33" s="79">
        <f t="shared" si="14"/>
        <v>0</v>
      </c>
      <c r="N33" s="75">
        <f t="shared" si="11"/>
        <v>0</v>
      </c>
      <c r="O33" s="89"/>
      <c r="P33" s="151"/>
      <c r="Q33" s="81"/>
      <c r="R33" s="82"/>
      <c r="T33" s="173"/>
    </row>
    <row r="34" spans="1:20" ht="15.75" thickBot="1">
      <c r="A34" s="6" t="s">
        <v>49</v>
      </c>
      <c r="B34" s="36" t="s">
        <v>620</v>
      </c>
      <c r="C34" s="8" t="s">
        <v>50</v>
      </c>
      <c r="D34" s="79">
        <v>28.54</v>
      </c>
      <c r="E34" s="79">
        <v>18</v>
      </c>
      <c r="F34" s="75">
        <f>D34+E34</f>
        <v>46.54</v>
      </c>
      <c r="G34" s="80"/>
      <c r="H34" s="81"/>
      <c r="I34" s="81"/>
      <c r="J34" s="82"/>
      <c r="L34" s="118">
        <f t="shared" si="13"/>
        <v>0</v>
      </c>
      <c r="M34" s="79">
        <f t="shared" si="14"/>
        <v>0</v>
      </c>
      <c r="N34" s="75">
        <f>L34+M34</f>
        <v>0</v>
      </c>
      <c r="O34" s="89"/>
      <c r="P34" s="151"/>
      <c r="Q34" s="81"/>
      <c r="R34" s="82"/>
      <c r="T34" s="173"/>
    </row>
    <row r="35" spans="1:20" ht="15.75" thickBot="1">
      <c r="A35" s="6" t="s">
        <v>51</v>
      </c>
      <c r="B35" s="36" t="s">
        <v>620</v>
      </c>
      <c r="C35" s="8" t="s">
        <v>52</v>
      </c>
      <c r="D35" s="79">
        <v>45.01</v>
      </c>
      <c r="E35" s="79">
        <v>12</v>
      </c>
      <c r="F35" s="75">
        <f t="shared" si="0"/>
        <v>57.01</v>
      </c>
      <c r="G35" s="80"/>
      <c r="H35" s="81"/>
      <c r="I35" s="81"/>
      <c r="J35" s="82"/>
      <c r="L35" s="118">
        <f t="shared" si="13"/>
        <v>0</v>
      </c>
      <c r="M35" s="79">
        <f t="shared" ref="M35" si="15">E35*(1-R$419)</f>
        <v>0</v>
      </c>
      <c r="N35" s="75">
        <f t="shared" ref="N35:N46" si="16">L35+M35</f>
        <v>0</v>
      </c>
      <c r="O35" s="89"/>
      <c r="P35" s="151"/>
      <c r="Q35" s="81"/>
      <c r="R35" s="82"/>
      <c r="T35" s="173"/>
    </row>
    <row r="36" spans="1:20" ht="24" thickBot="1">
      <c r="A36" s="6" t="s">
        <v>53</v>
      </c>
      <c r="B36" s="36" t="s">
        <v>620</v>
      </c>
      <c r="C36" s="8" t="s">
        <v>54</v>
      </c>
      <c r="D36" s="79">
        <v>101.82</v>
      </c>
      <c r="E36" s="79">
        <v>27.6</v>
      </c>
      <c r="F36" s="75">
        <f t="shared" si="0"/>
        <v>129.41999999999999</v>
      </c>
      <c r="G36" s="80">
        <v>20</v>
      </c>
      <c r="H36" s="81">
        <f t="shared" si="1"/>
        <v>2036.3999999999999</v>
      </c>
      <c r="I36" s="81">
        <f t="shared" si="2"/>
        <v>552</v>
      </c>
      <c r="J36" s="82">
        <f t="shared" si="3"/>
        <v>2588.3999999999996</v>
      </c>
      <c r="L36" s="142"/>
      <c r="M36" s="143"/>
      <c r="N36" s="75">
        <f t="shared" si="16"/>
        <v>0</v>
      </c>
      <c r="O36" s="89"/>
      <c r="P36" s="151">
        <f>G36*ROUND(L36,2)</f>
        <v>0</v>
      </c>
      <c r="Q36" s="81">
        <f>G36*ROUND(M36,2)</f>
        <v>0</v>
      </c>
      <c r="R36" s="82">
        <f t="shared" si="5"/>
        <v>0</v>
      </c>
      <c r="T36" s="173"/>
    </row>
    <row r="37" spans="1:20" ht="15.75" thickBot="1">
      <c r="A37" s="6" t="s">
        <v>55</v>
      </c>
      <c r="B37" s="36" t="s">
        <v>620</v>
      </c>
      <c r="C37" s="8" t="s">
        <v>56</v>
      </c>
      <c r="D37" s="79">
        <v>304.45</v>
      </c>
      <c r="E37" s="79">
        <v>13.2</v>
      </c>
      <c r="F37" s="75">
        <f t="shared" si="0"/>
        <v>317.64999999999998</v>
      </c>
      <c r="G37" s="80"/>
      <c r="H37" s="81"/>
      <c r="I37" s="81"/>
      <c r="J37" s="82"/>
      <c r="L37" s="118">
        <f t="shared" si="13"/>
        <v>0</v>
      </c>
      <c r="M37" s="79">
        <f t="shared" ref="M37" si="17">E37*(1-R$419)</f>
        <v>0</v>
      </c>
      <c r="N37" s="75">
        <f t="shared" si="16"/>
        <v>0</v>
      </c>
      <c r="O37" s="89"/>
      <c r="P37" s="151"/>
      <c r="Q37" s="81"/>
      <c r="R37" s="82"/>
      <c r="T37" s="173"/>
    </row>
    <row r="38" spans="1:20" ht="15.75" thickBot="1">
      <c r="A38" s="6" t="s">
        <v>57</v>
      </c>
      <c r="B38" s="36" t="s">
        <v>620</v>
      </c>
      <c r="C38" s="8" t="s">
        <v>58</v>
      </c>
      <c r="D38" s="79">
        <v>23.12</v>
      </c>
      <c r="E38" s="84"/>
      <c r="F38" s="75">
        <f t="shared" si="0"/>
        <v>23.12</v>
      </c>
      <c r="G38" s="80">
        <v>2</v>
      </c>
      <c r="H38" s="81">
        <f t="shared" si="1"/>
        <v>46.24</v>
      </c>
      <c r="I38" s="81">
        <f t="shared" si="2"/>
        <v>0</v>
      </c>
      <c r="J38" s="82">
        <f t="shared" si="3"/>
        <v>46.24</v>
      </c>
      <c r="L38" s="142"/>
      <c r="M38" s="174"/>
      <c r="N38" s="75">
        <f t="shared" si="16"/>
        <v>0</v>
      </c>
      <c r="O38" s="89"/>
      <c r="P38" s="151">
        <f>G38*ROUND(L38,2)</f>
        <v>0</v>
      </c>
      <c r="Q38" s="81"/>
      <c r="R38" s="82">
        <f>P38+Q38</f>
        <v>0</v>
      </c>
      <c r="T38" s="173"/>
    </row>
    <row r="39" spans="1:20" ht="15.75" thickBot="1">
      <c r="A39" s="6" t="s">
        <v>59</v>
      </c>
      <c r="B39" s="36" t="s">
        <v>620</v>
      </c>
      <c r="C39" s="8" t="s">
        <v>60</v>
      </c>
      <c r="D39" s="79">
        <v>234.58</v>
      </c>
      <c r="E39" s="79">
        <v>13.2</v>
      </c>
      <c r="F39" s="75">
        <f t="shared" si="0"/>
        <v>247.78</v>
      </c>
      <c r="G39" s="80"/>
      <c r="H39" s="81"/>
      <c r="I39" s="81"/>
      <c r="J39" s="82"/>
      <c r="L39" s="118">
        <f t="shared" si="13"/>
        <v>0</v>
      </c>
      <c r="M39" s="79">
        <f t="shared" ref="M39:M40" si="18">E39*(1-R$419)</f>
        <v>0</v>
      </c>
      <c r="N39" s="75">
        <f t="shared" si="16"/>
        <v>0</v>
      </c>
      <c r="O39" s="89"/>
      <c r="P39" s="151"/>
      <c r="Q39" s="81"/>
      <c r="R39" s="82"/>
      <c r="T39" s="173"/>
    </row>
    <row r="40" spans="1:20" ht="15.75" thickBot="1">
      <c r="A40" s="6" t="s">
        <v>61</v>
      </c>
      <c r="B40" s="36" t="s">
        <v>620</v>
      </c>
      <c r="C40" s="9" t="s">
        <v>62</v>
      </c>
      <c r="D40" s="85">
        <v>365</v>
      </c>
      <c r="E40" s="85">
        <v>13.2</v>
      </c>
      <c r="F40" s="75">
        <f t="shared" si="0"/>
        <v>378.2</v>
      </c>
      <c r="G40" s="80"/>
      <c r="H40" s="81"/>
      <c r="I40" s="81"/>
      <c r="J40" s="82"/>
      <c r="L40" s="118">
        <f t="shared" si="13"/>
        <v>0</v>
      </c>
      <c r="M40" s="79">
        <f t="shared" si="18"/>
        <v>0</v>
      </c>
      <c r="N40" s="75">
        <f t="shared" si="16"/>
        <v>0</v>
      </c>
      <c r="O40" s="89"/>
      <c r="P40" s="151"/>
      <c r="Q40" s="81"/>
      <c r="R40" s="82"/>
      <c r="T40" s="173"/>
    </row>
    <row r="41" spans="1:20" ht="15.75" thickBot="1">
      <c r="A41" s="6" t="s">
        <v>63</v>
      </c>
      <c r="B41" s="10" t="s">
        <v>620</v>
      </c>
      <c r="C41" s="11" t="s">
        <v>64</v>
      </c>
      <c r="D41" s="74">
        <v>6.04</v>
      </c>
      <c r="E41" s="74"/>
      <c r="F41" s="75">
        <f t="shared" si="0"/>
        <v>6.04</v>
      </c>
      <c r="G41" s="80"/>
      <c r="H41" s="81"/>
      <c r="I41" s="81"/>
      <c r="J41" s="82"/>
      <c r="L41" s="118">
        <f t="shared" si="13"/>
        <v>0</v>
      </c>
      <c r="M41" s="79"/>
      <c r="N41" s="75">
        <f t="shared" si="16"/>
        <v>0</v>
      </c>
      <c r="O41" s="89"/>
      <c r="P41" s="151"/>
      <c r="Q41" s="81"/>
      <c r="R41" s="82"/>
      <c r="T41" s="173"/>
    </row>
    <row r="42" spans="1:20" ht="15.75" thickBot="1">
      <c r="A42" s="6" t="s">
        <v>65</v>
      </c>
      <c r="B42" s="10" t="s">
        <v>620</v>
      </c>
      <c r="C42" s="12" t="s">
        <v>66</v>
      </c>
      <c r="D42" s="79">
        <v>2.91</v>
      </c>
      <c r="E42" s="79"/>
      <c r="F42" s="75">
        <f t="shared" si="0"/>
        <v>2.91</v>
      </c>
      <c r="G42" s="80"/>
      <c r="H42" s="81"/>
      <c r="I42" s="81"/>
      <c r="J42" s="82"/>
      <c r="L42" s="118">
        <f t="shared" si="13"/>
        <v>0</v>
      </c>
      <c r="M42" s="79"/>
      <c r="N42" s="75">
        <f t="shared" si="16"/>
        <v>0</v>
      </c>
      <c r="O42" s="89"/>
      <c r="P42" s="151"/>
      <c r="Q42" s="81"/>
      <c r="R42" s="82"/>
      <c r="T42" s="173"/>
    </row>
    <row r="43" spans="1:20" ht="15.75" thickBot="1">
      <c r="A43" s="6" t="s">
        <v>67</v>
      </c>
      <c r="B43" s="10" t="s">
        <v>620</v>
      </c>
      <c r="C43" s="12" t="s">
        <v>68</v>
      </c>
      <c r="D43" s="79">
        <v>1.71</v>
      </c>
      <c r="E43" s="79"/>
      <c r="F43" s="75">
        <f t="shared" si="0"/>
        <v>1.71</v>
      </c>
      <c r="G43" s="80"/>
      <c r="H43" s="81"/>
      <c r="I43" s="81"/>
      <c r="J43" s="82"/>
      <c r="L43" s="118">
        <f t="shared" si="13"/>
        <v>0</v>
      </c>
      <c r="M43" s="79"/>
      <c r="N43" s="75">
        <f t="shared" si="16"/>
        <v>0</v>
      </c>
      <c r="O43" s="89"/>
      <c r="P43" s="151"/>
      <c r="Q43" s="81"/>
      <c r="R43" s="82"/>
      <c r="T43" s="173"/>
    </row>
    <row r="44" spans="1:20" ht="15.75" thickBot="1">
      <c r="A44" s="6" t="s">
        <v>69</v>
      </c>
      <c r="B44" s="10" t="s">
        <v>620</v>
      </c>
      <c r="C44" s="12" t="s">
        <v>70</v>
      </c>
      <c r="D44" s="79">
        <v>3.42</v>
      </c>
      <c r="E44" s="79"/>
      <c r="F44" s="75">
        <f t="shared" si="0"/>
        <v>3.42</v>
      </c>
      <c r="G44" s="80"/>
      <c r="H44" s="81"/>
      <c r="I44" s="81"/>
      <c r="J44" s="82"/>
      <c r="L44" s="118">
        <f t="shared" si="13"/>
        <v>0</v>
      </c>
      <c r="M44" s="79"/>
      <c r="N44" s="75">
        <f t="shared" si="16"/>
        <v>0</v>
      </c>
      <c r="O44" s="89"/>
      <c r="P44" s="151"/>
      <c r="Q44" s="81"/>
      <c r="R44" s="82"/>
      <c r="T44" s="173"/>
    </row>
    <row r="45" spans="1:20" ht="15.75" thickBot="1">
      <c r="A45" s="6" t="s">
        <v>71</v>
      </c>
      <c r="B45" s="36" t="s">
        <v>620</v>
      </c>
      <c r="C45" s="8" t="s">
        <v>72</v>
      </c>
      <c r="D45" s="79">
        <v>33.28</v>
      </c>
      <c r="E45" s="79"/>
      <c r="F45" s="75">
        <f t="shared" si="0"/>
        <v>33.28</v>
      </c>
      <c r="G45" s="80"/>
      <c r="H45" s="81"/>
      <c r="I45" s="81"/>
      <c r="J45" s="82"/>
      <c r="L45" s="118">
        <f t="shared" si="13"/>
        <v>0</v>
      </c>
      <c r="M45" s="79"/>
      <c r="N45" s="75">
        <f t="shared" si="16"/>
        <v>0</v>
      </c>
      <c r="O45" s="89"/>
      <c r="P45" s="151"/>
      <c r="Q45" s="81"/>
      <c r="R45" s="82"/>
      <c r="T45" s="173"/>
    </row>
    <row r="46" spans="1:20" ht="24" thickBot="1">
      <c r="A46" s="6" t="s">
        <v>73</v>
      </c>
      <c r="B46" s="36" t="s">
        <v>620</v>
      </c>
      <c r="C46" s="8" t="s">
        <v>74</v>
      </c>
      <c r="D46" s="79">
        <v>45.5</v>
      </c>
      <c r="E46" s="79"/>
      <c r="F46" s="75">
        <f t="shared" si="0"/>
        <v>45.5</v>
      </c>
      <c r="G46" s="86"/>
      <c r="H46" s="87"/>
      <c r="I46" s="87"/>
      <c r="J46" s="88"/>
      <c r="L46" s="118">
        <f t="shared" si="13"/>
        <v>0</v>
      </c>
      <c r="M46" s="79"/>
      <c r="N46" s="75">
        <f t="shared" si="16"/>
        <v>0</v>
      </c>
      <c r="O46" s="107"/>
      <c r="P46" s="152"/>
      <c r="Q46" s="87"/>
      <c r="R46" s="88"/>
      <c r="T46" s="173"/>
    </row>
    <row r="47" spans="1:20" ht="15.75" thickBot="1">
      <c r="A47" s="23"/>
      <c r="B47" s="23"/>
      <c r="C47" s="24"/>
      <c r="D47" s="89"/>
      <c r="E47" s="89"/>
      <c r="F47" s="89"/>
      <c r="G47" s="90"/>
      <c r="L47" s="89"/>
      <c r="M47" s="89"/>
      <c r="N47" s="89"/>
      <c r="O47" s="89"/>
      <c r="T47" s="173"/>
    </row>
    <row r="48" spans="1:20" ht="15.75" thickBot="1">
      <c r="A48" s="23"/>
      <c r="B48" s="23"/>
      <c r="C48" s="24"/>
      <c r="D48" s="89"/>
      <c r="E48" s="184" t="s">
        <v>578</v>
      </c>
      <c r="F48" s="185"/>
      <c r="G48" s="186"/>
      <c r="H48" s="68">
        <f>SUM(H10:H47)</f>
        <v>24366.800000000003</v>
      </c>
      <c r="I48" s="68">
        <f>SUM(I10:I47)</f>
        <v>4353.3999999999996</v>
      </c>
      <c r="J48" s="68">
        <f>SUM(J10:J47)</f>
        <v>28720.2</v>
      </c>
      <c r="L48" s="184" t="s">
        <v>578</v>
      </c>
      <c r="M48" s="185"/>
      <c r="N48" s="186"/>
      <c r="O48" s="40"/>
      <c r="P48" s="68">
        <f>SUM(P10:P47)</f>
        <v>0</v>
      </c>
      <c r="Q48" s="68">
        <f>SUM(Q10:Q47)</f>
        <v>0</v>
      </c>
      <c r="R48" s="68">
        <f>SUM(R10:R47)</f>
        <v>0</v>
      </c>
      <c r="T48" s="173"/>
    </row>
    <row r="49" spans="1:20" ht="15.75" thickBot="1">
      <c r="A49" s="23"/>
      <c r="B49" s="23"/>
      <c r="C49" s="24"/>
      <c r="D49" s="89"/>
      <c r="E49" s="89"/>
      <c r="F49" s="89"/>
      <c r="G49" s="90"/>
      <c r="L49" s="89"/>
      <c r="M49" s="89"/>
      <c r="N49" s="89"/>
      <c r="O49" s="89"/>
      <c r="T49" s="173"/>
    </row>
    <row r="50" spans="1:20" ht="15.75" thickBot="1">
      <c r="A50" s="220" t="s">
        <v>75</v>
      </c>
      <c r="B50" s="221"/>
      <c r="C50" s="221"/>
      <c r="D50" s="221"/>
      <c r="E50" s="221"/>
      <c r="F50" s="222"/>
      <c r="G50" s="40"/>
      <c r="H50" s="67"/>
      <c r="I50" s="67"/>
      <c r="J50" s="68"/>
      <c r="L50" s="181" t="s">
        <v>75</v>
      </c>
      <c r="M50" s="182"/>
      <c r="N50" s="182"/>
      <c r="O50" s="182"/>
      <c r="P50" s="182"/>
      <c r="Q50" s="182"/>
      <c r="R50" s="183"/>
      <c r="T50" s="173"/>
    </row>
    <row r="51" spans="1:20" ht="51.75" thickBot="1">
      <c r="A51" s="46" t="s">
        <v>1</v>
      </c>
      <c r="B51" s="47" t="s">
        <v>2</v>
      </c>
      <c r="C51" s="48" t="s">
        <v>3</v>
      </c>
      <c r="D51" s="57" t="s">
        <v>624</v>
      </c>
      <c r="E51" s="69" t="s">
        <v>636</v>
      </c>
      <c r="F51" s="70" t="s">
        <v>4</v>
      </c>
      <c r="G51" s="168" t="s">
        <v>604</v>
      </c>
      <c r="H51" s="169" t="s">
        <v>623</v>
      </c>
      <c r="I51" s="72" t="s">
        <v>637</v>
      </c>
      <c r="J51" s="73" t="s">
        <v>626</v>
      </c>
      <c r="L51" s="46" t="s">
        <v>624</v>
      </c>
      <c r="M51" s="69" t="s">
        <v>636</v>
      </c>
      <c r="N51" s="136" t="s">
        <v>4</v>
      </c>
      <c r="O51" s="70"/>
      <c r="P51" s="153" t="s">
        <v>623</v>
      </c>
      <c r="Q51" s="72" t="s">
        <v>637</v>
      </c>
      <c r="R51" s="154" t="s">
        <v>626</v>
      </c>
      <c r="T51" s="173"/>
    </row>
    <row r="52" spans="1:20" ht="15.75" thickBot="1">
      <c r="A52" s="3" t="s">
        <v>76</v>
      </c>
      <c r="B52" s="4" t="s">
        <v>121</v>
      </c>
      <c r="C52" s="5" t="s">
        <v>77</v>
      </c>
      <c r="D52" s="74">
        <v>2.35</v>
      </c>
      <c r="E52" s="74">
        <v>1.95</v>
      </c>
      <c r="F52" s="75">
        <f t="shared" ref="F52:F76" si="19">D52+E52</f>
        <v>4.3</v>
      </c>
      <c r="G52" s="76"/>
      <c r="H52" s="77"/>
      <c r="I52" s="77"/>
      <c r="J52" s="78"/>
      <c r="L52" s="118">
        <f t="shared" ref="L52:L61" si="20">D52*(1-R$418)</f>
        <v>0</v>
      </c>
      <c r="M52" s="79">
        <f t="shared" ref="M52:M61" si="21">E52*(1-R$419)</f>
        <v>0</v>
      </c>
      <c r="N52" s="75">
        <f t="shared" ref="N52:N76" si="22">L52+M52</f>
        <v>0</v>
      </c>
      <c r="O52" s="89"/>
      <c r="P52" s="150"/>
      <c r="Q52" s="96"/>
      <c r="R52" s="97"/>
      <c r="T52" s="173"/>
    </row>
    <row r="53" spans="1:20" ht="15.75" thickBot="1">
      <c r="A53" s="6" t="s">
        <v>78</v>
      </c>
      <c r="B53" s="36" t="s">
        <v>121</v>
      </c>
      <c r="C53" s="8" t="s">
        <v>79</v>
      </c>
      <c r="D53" s="79">
        <v>2.5499999999999998</v>
      </c>
      <c r="E53" s="79">
        <v>1.95</v>
      </c>
      <c r="F53" s="75">
        <f t="shared" si="19"/>
        <v>4.5</v>
      </c>
      <c r="G53" s="80"/>
      <c r="H53" s="81"/>
      <c r="I53" s="81"/>
      <c r="J53" s="82"/>
      <c r="L53" s="118">
        <f t="shared" si="20"/>
        <v>0</v>
      </c>
      <c r="M53" s="79">
        <f t="shared" si="21"/>
        <v>0</v>
      </c>
      <c r="N53" s="75">
        <f t="shared" si="22"/>
        <v>0</v>
      </c>
      <c r="O53" s="89"/>
      <c r="P53" s="151"/>
      <c r="Q53" s="81"/>
      <c r="R53" s="82"/>
      <c r="T53" s="173"/>
    </row>
    <row r="54" spans="1:20" ht="15.75" thickBot="1">
      <c r="A54" s="6" t="s">
        <v>80</v>
      </c>
      <c r="B54" s="36" t="s">
        <v>121</v>
      </c>
      <c r="C54" s="8" t="s">
        <v>81</v>
      </c>
      <c r="D54" s="79">
        <v>2.78</v>
      </c>
      <c r="E54" s="79">
        <v>1.95</v>
      </c>
      <c r="F54" s="75">
        <f t="shared" si="19"/>
        <v>4.7299999999999995</v>
      </c>
      <c r="G54" s="80"/>
      <c r="H54" s="81"/>
      <c r="I54" s="81"/>
      <c r="J54" s="82"/>
      <c r="L54" s="118">
        <f t="shared" si="20"/>
        <v>0</v>
      </c>
      <c r="M54" s="79">
        <f t="shared" si="21"/>
        <v>0</v>
      </c>
      <c r="N54" s="75">
        <f t="shared" si="22"/>
        <v>0</v>
      </c>
      <c r="O54" s="89"/>
      <c r="P54" s="151"/>
      <c r="Q54" s="81"/>
      <c r="R54" s="82"/>
      <c r="T54" s="173"/>
    </row>
    <row r="55" spans="1:20" ht="15.75" thickBot="1">
      <c r="A55" s="6" t="s">
        <v>82</v>
      </c>
      <c r="B55" s="36" t="s">
        <v>121</v>
      </c>
      <c r="C55" s="8" t="s">
        <v>83</v>
      </c>
      <c r="D55" s="79">
        <v>3.89</v>
      </c>
      <c r="E55" s="79">
        <v>1.95</v>
      </c>
      <c r="F55" s="75">
        <f t="shared" si="19"/>
        <v>5.84</v>
      </c>
      <c r="G55" s="80"/>
      <c r="H55" s="81"/>
      <c r="I55" s="81"/>
      <c r="J55" s="82"/>
      <c r="L55" s="118">
        <f t="shared" si="20"/>
        <v>0</v>
      </c>
      <c r="M55" s="79">
        <f t="shared" si="21"/>
        <v>0</v>
      </c>
      <c r="N55" s="75">
        <f t="shared" si="22"/>
        <v>0</v>
      </c>
      <c r="O55" s="89"/>
      <c r="P55" s="151"/>
      <c r="Q55" s="81"/>
      <c r="R55" s="82"/>
      <c r="T55" s="173"/>
    </row>
    <row r="56" spans="1:20" ht="15.75" thickBot="1">
      <c r="A56" s="6" t="s">
        <v>84</v>
      </c>
      <c r="B56" s="36" t="s">
        <v>121</v>
      </c>
      <c r="C56" s="8" t="s">
        <v>85</v>
      </c>
      <c r="D56" s="79">
        <v>4.8899999999999997</v>
      </c>
      <c r="E56" s="79">
        <v>1.95</v>
      </c>
      <c r="F56" s="75">
        <f t="shared" si="19"/>
        <v>6.84</v>
      </c>
      <c r="G56" s="80"/>
      <c r="H56" s="81"/>
      <c r="I56" s="81"/>
      <c r="J56" s="82"/>
      <c r="L56" s="118">
        <f t="shared" si="20"/>
        <v>0</v>
      </c>
      <c r="M56" s="79">
        <f t="shared" si="21"/>
        <v>0</v>
      </c>
      <c r="N56" s="75">
        <f t="shared" si="22"/>
        <v>0</v>
      </c>
      <c r="O56" s="89"/>
      <c r="P56" s="151"/>
      <c r="Q56" s="81"/>
      <c r="R56" s="82"/>
      <c r="T56" s="173"/>
    </row>
    <row r="57" spans="1:20" ht="15.75" thickBot="1">
      <c r="A57" s="6" t="s">
        <v>86</v>
      </c>
      <c r="B57" s="36" t="s">
        <v>121</v>
      </c>
      <c r="C57" s="8" t="s">
        <v>87</v>
      </c>
      <c r="D57" s="79">
        <v>2.95</v>
      </c>
      <c r="E57" s="79">
        <v>1.95</v>
      </c>
      <c r="F57" s="75">
        <f t="shared" si="19"/>
        <v>4.9000000000000004</v>
      </c>
      <c r="G57" s="80"/>
      <c r="H57" s="81"/>
      <c r="I57" s="81"/>
      <c r="J57" s="82"/>
      <c r="L57" s="118">
        <f t="shared" si="20"/>
        <v>0</v>
      </c>
      <c r="M57" s="79">
        <f t="shared" si="21"/>
        <v>0</v>
      </c>
      <c r="N57" s="75">
        <f t="shared" si="22"/>
        <v>0</v>
      </c>
      <c r="O57" s="89"/>
      <c r="P57" s="151"/>
      <c r="Q57" s="81"/>
      <c r="R57" s="82"/>
      <c r="T57" s="173"/>
    </row>
    <row r="58" spans="1:20" ht="15.75" thickBot="1">
      <c r="A58" s="6" t="s">
        <v>88</v>
      </c>
      <c r="B58" s="36" t="s">
        <v>121</v>
      </c>
      <c r="C58" s="8" t="s">
        <v>89</v>
      </c>
      <c r="D58" s="79">
        <v>3.12</v>
      </c>
      <c r="E58" s="79">
        <v>1.95</v>
      </c>
      <c r="F58" s="75">
        <f t="shared" si="19"/>
        <v>5.07</v>
      </c>
      <c r="G58" s="80"/>
      <c r="H58" s="81"/>
      <c r="I58" s="81"/>
      <c r="J58" s="82"/>
      <c r="L58" s="118">
        <f t="shared" si="20"/>
        <v>0</v>
      </c>
      <c r="M58" s="79">
        <f t="shared" si="21"/>
        <v>0</v>
      </c>
      <c r="N58" s="75">
        <f t="shared" si="22"/>
        <v>0</v>
      </c>
      <c r="O58" s="89"/>
      <c r="P58" s="151"/>
      <c r="Q58" s="81"/>
      <c r="R58" s="82"/>
      <c r="T58" s="173"/>
    </row>
    <row r="59" spans="1:20" ht="15.75" thickBot="1">
      <c r="A59" s="6" t="s">
        <v>90</v>
      </c>
      <c r="B59" s="36" t="s">
        <v>121</v>
      </c>
      <c r="C59" s="8" t="s">
        <v>91</v>
      </c>
      <c r="D59" s="79">
        <v>2.25</v>
      </c>
      <c r="E59" s="79">
        <v>1.95</v>
      </c>
      <c r="F59" s="75">
        <f t="shared" si="19"/>
        <v>4.2</v>
      </c>
      <c r="G59" s="80"/>
      <c r="H59" s="81"/>
      <c r="I59" s="81"/>
      <c r="J59" s="82"/>
      <c r="L59" s="118">
        <f t="shared" si="20"/>
        <v>0</v>
      </c>
      <c r="M59" s="79">
        <f t="shared" si="21"/>
        <v>0</v>
      </c>
      <c r="N59" s="75">
        <f t="shared" si="22"/>
        <v>0</v>
      </c>
      <c r="O59" s="89"/>
      <c r="P59" s="151"/>
      <c r="Q59" s="81"/>
      <c r="R59" s="82"/>
      <c r="T59" s="173"/>
    </row>
    <row r="60" spans="1:20" ht="15.75" thickBot="1">
      <c r="A60" s="6" t="s">
        <v>92</v>
      </c>
      <c r="B60" s="36" t="s">
        <v>121</v>
      </c>
      <c r="C60" s="8" t="s">
        <v>93</v>
      </c>
      <c r="D60" s="79">
        <v>3.25</v>
      </c>
      <c r="E60" s="79">
        <v>1.95</v>
      </c>
      <c r="F60" s="75">
        <f t="shared" si="19"/>
        <v>5.2</v>
      </c>
      <c r="G60" s="80"/>
      <c r="H60" s="81"/>
      <c r="I60" s="81"/>
      <c r="J60" s="82"/>
      <c r="L60" s="118">
        <f t="shared" si="20"/>
        <v>0</v>
      </c>
      <c r="M60" s="79">
        <f t="shared" si="21"/>
        <v>0</v>
      </c>
      <c r="N60" s="75">
        <f t="shared" si="22"/>
        <v>0</v>
      </c>
      <c r="O60" s="89"/>
      <c r="P60" s="151"/>
      <c r="Q60" s="81"/>
      <c r="R60" s="82"/>
      <c r="T60" s="173"/>
    </row>
    <row r="61" spans="1:20" ht="15.75" thickBot="1">
      <c r="A61" s="6" t="s">
        <v>94</v>
      </c>
      <c r="B61" s="36" t="s">
        <v>121</v>
      </c>
      <c r="C61" s="8" t="s">
        <v>95</v>
      </c>
      <c r="D61" s="79">
        <v>3.05</v>
      </c>
      <c r="E61" s="79">
        <v>1.95</v>
      </c>
      <c r="F61" s="75">
        <f t="shared" si="19"/>
        <v>5</v>
      </c>
      <c r="G61" s="80"/>
      <c r="H61" s="81"/>
      <c r="I61" s="81"/>
      <c r="J61" s="82"/>
      <c r="L61" s="118">
        <f t="shared" si="20"/>
        <v>0</v>
      </c>
      <c r="M61" s="79">
        <f t="shared" si="21"/>
        <v>0</v>
      </c>
      <c r="N61" s="75">
        <f t="shared" si="22"/>
        <v>0</v>
      </c>
      <c r="O61" s="89"/>
      <c r="P61" s="151"/>
      <c r="Q61" s="81"/>
      <c r="R61" s="82"/>
      <c r="T61" s="173"/>
    </row>
    <row r="62" spans="1:20" ht="15.75" thickBot="1">
      <c r="A62" s="6" t="s">
        <v>96</v>
      </c>
      <c r="B62" s="36" t="s">
        <v>121</v>
      </c>
      <c r="C62" s="8" t="s">
        <v>97</v>
      </c>
      <c r="D62" s="79">
        <v>4.4000000000000004</v>
      </c>
      <c r="E62" s="79">
        <v>1.95</v>
      </c>
      <c r="F62" s="75">
        <f t="shared" si="19"/>
        <v>6.3500000000000005</v>
      </c>
      <c r="G62" s="80">
        <v>500</v>
      </c>
      <c r="H62" s="81">
        <f t="shared" ref="H62:H118" si="23">D62*G62</f>
        <v>2200</v>
      </c>
      <c r="I62" s="81">
        <f t="shared" ref="I62:I109" si="24">E62*G62</f>
        <v>975</v>
      </c>
      <c r="J62" s="82">
        <f t="shared" ref="J62:J118" si="25">H62+I62</f>
        <v>3175</v>
      </c>
      <c r="L62" s="142"/>
      <c r="M62" s="143"/>
      <c r="N62" s="75">
        <f t="shared" si="22"/>
        <v>0</v>
      </c>
      <c r="O62" s="89"/>
      <c r="P62" s="151">
        <f>G62*ROUND(L62,2)</f>
        <v>0</v>
      </c>
      <c r="Q62" s="81">
        <f>G62*ROUND(M62,2)</f>
        <v>0</v>
      </c>
      <c r="R62" s="82">
        <f t="shared" ref="R62:R73" si="26">P62+Q62</f>
        <v>0</v>
      </c>
      <c r="T62" s="173"/>
    </row>
    <row r="63" spans="1:20" ht="15.75" thickBot="1">
      <c r="A63" s="6" t="s">
        <v>98</v>
      </c>
      <c r="B63" s="36" t="s">
        <v>121</v>
      </c>
      <c r="C63" s="8" t="s">
        <v>99</v>
      </c>
      <c r="D63" s="79">
        <v>2.95</v>
      </c>
      <c r="E63" s="79">
        <v>1.95</v>
      </c>
      <c r="F63" s="75">
        <f t="shared" si="19"/>
        <v>4.9000000000000004</v>
      </c>
      <c r="G63" s="80">
        <v>50</v>
      </c>
      <c r="H63" s="81">
        <f t="shared" si="23"/>
        <v>147.5</v>
      </c>
      <c r="I63" s="81">
        <f t="shared" si="24"/>
        <v>97.5</v>
      </c>
      <c r="J63" s="82">
        <f t="shared" si="25"/>
        <v>245</v>
      </c>
      <c r="L63" s="142"/>
      <c r="M63" s="143"/>
      <c r="N63" s="75">
        <f t="shared" si="22"/>
        <v>0</v>
      </c>
      <c r="O63" s="89"/>
      <c r="P63" s="151">
        <f>G63*ROUND(L63,2)</f>
        <v>0</v>
      </c>
      <c r="Q63" s="81">
        <f>G63*ROUND(M63,2)</f>
        <v>0</v>
      </c>
      <c r="R63" s="82">
        <f>P63+Q63</f>
        <v>0</v>
      </c>
      <c r="T63" s="173"/>
    </row>
    <row r="64" spans="1:20" ht="15.75" thickBot="1">
      <c r="A64" s="6" t="s">
        <v>100</v>
      </c>
      <c r="B64" s="36" t="s">
        <v>121</v>
      </c>
      <c r="C64" s="8" t="s">
        <v>101</v>
      </c>
      <c r="D64" s="79">
        <v>5.67</v>
      </c>
      <c r="E64" s="79">
        <v>1.95</v>
      </c>
      <c r="F64" s="75">
        <f t="shared" si="19"/>
        <v>7.62</v>
      </c>
      <c r="G64" s="80"/>
      <c r="H64" s="81"/>
      <c r="I64" s="81"/>
      <c r="J64" s="82"/>
      <c r="L64" s="118">
        <f t="shared" ref="L64:L76" si="27">D64*(1-R$418)</f>
        <v>0</v>
      </c>
      <c r="M64" s="79">
        <f t="shared" ref="M64:M68" si="28">E64*(1-R$419)</f>
        <v>0</v>
      </c>
      <c r="N64" s="75">
        <f t="shared" si="22"/>
        <v>0</v>
      </c>
      <c r="O64" s="89"/>
      <c r="P64" s="151"/>
      <c r="Q64" s="81"/>
      <c r="R64" s="82"/>
      <c r="T64" s="173"/>
    </row>
    <row r="65" spans="1:20" ht="24" thickBot="1">
      <c r="A65" s="6" t="s">
        <v>102</v>
      </c>
      <c r="B65" s="36" t="s">
        <v>121</v>
      </c>
      <c r="C65" s="8" t="s">
        <v>103</v>
      </c>
      <c r="D65" s="79">
        <v>5.38</v>
      </c>
      <c r="E65" s="79">
        <v>2.15</v>
      </c>
      <c r="F65" s="75">
        <f t="shared" si="19"/>
        <v>7.5299999999999994</v>
      </c>
      <c r="G65" s="80"/>
      <c r="H65" s="81"/>
      <c r="I65" s="81"/>
      <c r="J65" s="82"/>
      <c r="L65" s="118">
        <f t="shared" si="27"/>
        <v>0</v>
      </c>
      <c r="M65" s="79">
        <f t="shared" si="28"/>
        <v>0</v>
      </c>
      <c r="N65" s="75">
        <f t="shared" si="22"/>
        <v>0</v>
      </c>
      <c r="O65" s="89"/>
      <c r="P65" s="151"/>
      <c r="Q65" s="81"/>
      <c r="R65" s="82"/>
      <c r="T65" s="173"/>
    </row>
    <row r="66" spans="1:20" ht="24" thickBot="1">
      <c r="A66" s="6" t="s">
        <v>104</v>
      </c>
      <c r="B66" s="36" t="s">
        <v>121</v>
      </c>
      <c r="C66" s="8" t="s">
        <v>105</v>
      </c>
      <c r="D66" s="79">
        <v>3.25</v>
      </c>
      <c r="E66" s="79">
        <v>2.15</v>
      </c>
      <c r="F66" s="75">
        <f t="shared" si="19"/>
        <v>5.4</v>
      </c>
      <c r="G66" s="80"/>
      <c r="H66" s="81"/>
      <c r="I66" s="81"/>
      <c r="J66" s="82"/>
      <c r="L66" s="118">
        <f t="shared" si="27"/>
        <v>0</v>
      </c>
      <c r="M66" s="79">
        <f t="shared" si="28"/>
        <v>0</v>
      </c>
      <c r="N66" s="75">
        <f t="shared" si="22"/>
        <v>0</v>
      </c>
      <c r="O66" s="89"/>
      <c r="P66" s="151"/>
      <c r="Q66" s="81"/>
      <c r="R66" s="82"/>
      <c r="T66" s="173"/>
    </row>
    <row r="67" spans="1:20" ht="24" thickBot="1">
      <c r="A67" s="6" t="s">
        <v>106</v>
      </c>
      <c r="B67" s="36" t="s">
        <v>121</v>
      </c>
      <c r="C67" s="8" t="s">
        <v>107</v>
      </c>
      <c r="D67" s="79">
        <v>3.75</v>
      </c>
      <c r="E67" s="79">
        <v>2.15</v>
      </c>
      <c r="F67" s="75">
        <f t="shared" si="19"/>
        <v>5.9</v>
      </c>
      <c r="G67" s="80"/>
      <c r="H67" s="81"/>
      <c r="I67" s="81"/>
      <c r="J67" s="82"/>
      <c r="L67" s="118">
        <f t="shared" si="27"/>
        <v>0</v>
      </c>
      <c r="M67" s="79">
        <f t="shared" si="28"/>
        <v>0</v>
      </c>
      <c r="N67" s="75">
        <f t="shared" si="22"/>
        <v>0</v>
      </c>
      <c r="O67" s="89"/>
      <c r="P67" s="151"/>
      <c r="Q67" s="81"/>
      <c r="R67" s="82"/>
      <c r="T67" s="173"/>
    </row>
    <row r="68" spans="1:20" ht="24" thickBot="1">
      <c r="A68" s="6" t="s">
        <v>108</v>
      </c>
      <c r="B68" s="36" t="s">
        <v>121</v>
      </c>
      <c r="C68" s="8" t="s">
        <v>109</v>
      </c>
      <c r="D68" s="79">
        <v>5.24</v>
      </c>
      <c r="E68" s="79">
        <v>2.15</v>
      </c>
      <c r="F68" s="75">
        <f t="shared" si="19"/>
        <v>7.3900000000000006</v>
      </c>
      <c r="G68" s="80"/>
      <c r="H68" s="81"/>
      <c r="I68" s="81"/>
      <c r="J68" s="82"/>
      <c r="L68" s="118">
        <f t="shared" si="27"/>
        <v>0</v>
      </c>
      <c r="M68" s="79">
        <f t="shared" si="28"/>
        <v>0</v>
      </c>
      <c r="N68" s="75">
        <f t="shared" si="22"/>
        <v>0</v>
      </c>
      <c r="O68" s="89"/>
      <c r="P68" s="151"/>
      <c r="Q68" s="81"/>
      <c r="R68" s="82"/>
      <c r="T68" s="173"/>
    </row>
    <row r="69" spans="1:20" ht="24" thickBot="1">
      <c r="A69" s="6" t="s">
        <v>110</v>
      </c>
      <c r="B69" s="36" t="s">
        <v>121</v>
      </c>
      <c r="C69" s="8" t="s">
        <v>111</v>
      </c>
      <c r="D69" s="79">
        <v>9.5</v>
      </c>
      <c r="E69" s="79">
        <v>2.15</v>
      </c>
      <c r="F69" s="75">
        <f t="shared" si="19"/>
        <v>11.65</v>
      </c>
      <c r="G69" s="80">
        <v>50</v>
      </c>
      <c r="H69" s="81">
        <f t="shared" si="23"/>
        <v>475</v>
      </c>
      <c r="I69" s="81">
        <f t="shared" si="24"/>
        <v>107.5</v>
      </c>
      <c r="J69" s="82">
        <f t="shared" si="25"/>
        <v>582.5</v>
      </c>
      <c r="L69" s="142"/>
      <c r="M69" s="143"/>
      <c r="N69" s="75">
        <f t="shared" si="22"/>
        <v>0</v>
      </c>
      <c r="O69" s="89"/>
      <c r="P69" s="151">
        <f>G69*ROUND(L69,2)</f>
        <v>0</v>
      </c>
      <c r="Q69" s="81">
        <f>G69*ROUND(M69,2)</f>
        <v>0</v>
      </c>
      <c r="R69" s="82">
        <f t="shared" si="26"/>
        <v>0</v>
      </c>
      <c r="T69" s="173"/>
    </row>
    <row r="70" spans="1:20" ht="24" thickBot="1">
      <c r="A70" s="6" t="s">
        <v>112</v>
      </c>
      <c r="B70" s="36" t="s">
        <v>121</v>
      </c>
      <c r="C70" s="8" t="s">
        <v>113</v>
      </c>
      <c r="D70" s="79">
        <v>10.1</v>
      </c>
      <c r="E70" s="79">
        <v>2.15</v>
      </c>
      <c r="F70" s="75">
        <f t="shared" si="19"/>
        <v>12.25</v>
      </c>
      <c r="G70" s="80"/>
      <c r="H70" s="81"/>
      <c r="I70" s="81"/>
      <c r="J70" s="82"/>
      <c r="L70" s="118">
        <f t="shared" si="27"/>
        <v>0</v>
      </c>
      <c r="M70" s="79">
        <f t="shared" ref="M70:M72" si="29">E70*(1-R$419)</f>
        <v>0</v>
      </c>
      <c r="N70" s="75">
        <f t="shared" si="22"/>
        <v>0</v>
      </c>
      <c r="O70" s="89"/>
      <c r="P70" s="151"/>
      <c r="Q70" s="81"/>
      <c r="R70" s="82"/>
      <c r="T70" s="173"/>
    </row>
    <row r="71" spans="1:20" ht="15.75" thickBot="1">
      <c r="A71" s="6" t="s">
        <v>114</v>
      </c>
      <c r="B71" s="36" t="s">
        <v>121</v>
      </c>
      <c r="C71" s="8" t="s">
        <v>115</v>
      </c>
      <c r="D71" s="79">
        <v>2.4</v>
      </c>
      <c r="E71" s="79">
        <v>2.15</v>
      </c>
      <c r="F71" s="75">
        <f t="shared" si="19"/>
        <v>4.55</v>
      </c>
      <c r="G71" s="80"/>
      <c r="H71" s="81"/>
      <c r="I71" s="81"/>
      <c r="J71" s="82"/>
      <c r="L71" s="118">
        <f t="shared" si="27"/>
        <v>0</v>
      </c>
      <c r="M71" s="79">
        <f t="shared" si="29"/>
        <v>0</v>
      </c>
      <c r="N71" s="75">
        <f t="shared" si="22"/>
        <v>0</v>
      </c>
      <c r="O71" s="89"/>
      <c r="P71" s="151"/>
      <c r="Q71" s="81"/>
      <c r="R71" s="82"/>
      <c r="T71" s="173"/>
    </row>
    <row r="72" spans="1:20" ht="15.75" thickBot="1">
      <c r="A72" s="6" t="s">
        <v>116</v>
      </c>
      <c r="B72" s="36" t="s">
        <v>121</v>
      </c>
      <c r="C72" s="8" t="s">
        <v>117</v>
      </c>
      <c r="D72" s="79">
        <v>4</v>
      </c>
      <c r="E72" s="79">
        <v>2.15</v>
      </c>
      <c r="F72" s="75">
        <f t="shared" si="19"/>
        <v>6.15</v>
      </c>
      <c r="G72" s="80"/>
      <c r="H72" s="81"/>
      <c r="I72" s="81"/>
      <c r="J72" s="82"/>
      <c r="L72" s="118">
        <f t="shared" si="27"/>
        <v>0</v>
      </c>
      <c r="M72" s="79">
        <f t="shared" si="29"/>
        <v>0</v>
      </c>
      <c r="N72" s="75">
        <f t="shared" si="22"/>
        <v>0</v>
      </c>
      <c r="O72" s="89"/>
      <c r="P72" s="151"/>
      <c r="Q72" s="81"/>
      <c r="R72" s="82"/>
      <c r="T72" s="173"/>
    </row>
    <row r="73" spans="1:20" ht="15.75" thickBot="1">
      <c r="A73" s="6" t="s">
        <v>118</v>
      </c>
      <c r="B73" s="36" t="s">
        <v>121</v>
      </c>
      <c r="C73" s="8" t="s">
        <v>119</v>
      </c>
      <c r="D73" s="79">
        <v>1.34</v>
      </c>
      <c r="E73" s="79">
        <v>1.95</v>
      </c>
      <c r="F73" s="75">
        <f t="shared" si="19"/>
        <v>3.29</v>
      </c>
      <c r="G73" s="80">
        <v>20</v>
      </c>
      <c r="H73" s="81">
        <f t="shared" si="23"/>
        <v>26.8</v>
      </c>
      <c r="I73" s="81">
        <f t="shared" si="24"/>
        <v>39</v>
      </c>
      <c r="J73" s="82">
        <f t="shared" si="25"/>
        <v>65.8</v>
      </c>
      <c r="L73" s="142"/>
      <c r="M73" s="143"/>
      <c r="N73" s="75">
        <f t="shared" si="22"/>
        <v>0</v>
      </c>
      <c r="O73" s="89"/>
      <c r="P73" s="151">
        <f>G73*ROUND(L73,2)</f>
        <v>0</v>
      </c>
      <c r="Q73" s="81">
        <f>G73*ROUND(M73,2)</f>
        <v>0</v>
      </c>
      <c r="R73" s="82">
        <f t="shared" si="26"/>
        <v>0</v>
      </c>
      <c r="T73" s="173"/>
    </row>
    <row r="74" spans="1:20" ht="15.75" thickBot="1">
      <c r="A74" s="6" t="s">
        <v>120</v>
      </c>
      <c r="B74" s="7" t="s">
        <v>121</v>
      </c>
      <c r="C74" s="8" t="s">
        <v>122</v>
      </c>
      <c r="D74" s="79">
        <v>1.5</v>
      </c>
      <c r="E74" s="79">
        <v>1.95</v>
      </c>
      <c r="F74" s="75">
        <f t="shared" si="19"/>
        <v>3.45</v>
      </c>
      <c r="G74" s="80"/>
      <c r="H74" s="81"/>
      <c r="I74" s="81"/>
      <c r="J74" s="82"/>
      <c r="L74" s="118">
        <f t="shared" si="27"/>
        <v>0</v>
      </c>
      <c r="M74" s="79">
        <f t="shared" ref="M74:M76" si="30">E74*(1-R$419)</f>
        <v>0</v>
      </c>
      <c r="N74" s="75">
        <f t="shared" si="22"/>
        <v>0</v>
      </c>
      <c r="O74" s="89"/>
      <c r="P74" s="151"/>
      <c r="Q74" s="81"/>
      <c r="R74" s="82"/>
      <c r="T74" s="173"/>
    </row>
    <row r="75" spans="1:20" ht="15.75" thickBot="1">
      <c r="A75" s="6" t="s">
        <v>123</v>
      </c>
      <c r="B75" s="7" t="s">
        <v>121</v>
      </c>
      <c r="C75" s="8" t="s">
        <v>124</v>
      </c>
      <c r="D75" s="79">
        <v>5.8</v>
      </c>
      <c r="E75" s="79">
        <v>1.95</v>
      </c>
      <c r="F75" s="75">
        <f t="shared" si="19"/>
        <v>7.75</v>
      </c>
      <c r="G75" s="80"/>
      <c r="H75" s="81"/>
      <c r="I75" s="81"/>
      <c r="J75" s="82"/>
      <c r="L75" s="118">
        <f t="shared" si="27"/>
        <v>0</v>
      </c>
      <c r="M75" s="79">
        <f t="shared" si="30"/>
        <v>0</v>
      </c>
      <c r="N75" s="75">
        <f t="shared" si="22"/>
        <v>0</v>
      </c>
      <c r="O75" s="89"/>
      <c r="P75" s="151"/>
      <c r="Q75" s="81"/>
      <c r="R75" s="82"/>
      <c r="T75" s="173"/>
    </row>
    <row r="76" spans="1:20" ht="15.75" thickBot="1">
      <c r="A76" s="6" t="s">
        <v>125</v>
      </c>
      <c r="B76" s="36" t="s">
        <v>620</v>
      </c>
      <c r="C76" s="8" t="s">
        <v>126</v>
      </c>
      <c r="D76" s="79">
        <v>7.5</v>
      </c>
      <c r="E76" s="79">
        <v>1.95</v>
      </c>
      <c r="F76" s="75">
        <f t="shared" si="19"/>
        <v>9.4499999999999993</v>
      </c>
      <c r="G76" s="86"/>
      <c r="H76" s="87"/>
      <c r="I76" s="87"/>
      <c r="J76" s="88"/>
      <c r="L76" s="118">
        <f t="shared" si="27"/>
        <v>0</v>
      </c>
      <c r="M76" s="79">
        <f t="shared" si="30"/>
        <v>0</v>
      </c>
      <c r="N76" s="75">
        <f t="shared" si="22"/>
        <v>0</v>
      </c>
      <c r="O76" s="107"/>
      <c r="P76" s="152"/>
      <c r="Q76" s="87"/>
      <c r="R76" s="88"/>
      <c r="T76" s="173"/>
    </row>
    <row r="77" spans="1:20" ht="15.75" thickBot="1">
      <c r="A77" s="23"/>
      <c r="B77" s="23"/>
      <c r="C77" s="24"/>
      <c r="D77" s="89"/>
      <c r="E77" s="89"/>
      <c r="F77" s="89"/>
      <c r="G77" s="90"/>
      <c r="L77" s="89"/>
      <c r="M77" s="89"/>
      <c r="N77" s="89"/>
      <c r="O77" s="89"/>
      <c r="T77" s="173"/>
    </row>
    <row r="78" spans="1:20" ht="15.75" thickBot="1">
      <c r="A78" s="23"/>
      <c r="B78" s="23"/>
      <c r="C78" s="24"/>
      <c r="D78" s="89"/>
      <c r="E78" s="184" t="s">
        <v>579</v>
      </c>
      <c r="F78" s="185"/>
      <c r="G78" s="185"/>
      <c r="H78" s="116">
        <f t="shared" ref="H78:I78" si="31">SUM(H52:H77)</f>
        <v>2849.3</v>
      </c>
      <c r="I78" s="68">
        <f t="shared" si="31"/>
        <v>1219</v>
      </c>
      <c r="J78" s="68">
        <f>SUM(J52:J77)</f>
        <v>4068.3</v>
      </c>
      <c r="L78" s="184" t="s">
        <v>579</v>
      </c>
      <c r="M78" s="185"/>
      <c r="N78" s="186"/>
      <c r="O78" s="40"/>
      <c r="P78" s="116">
        <f t="shared" ref="P78:Q78" si="32">SUM(P52:P77)</f>
        <v>0</v>
      </c>
      <c r="Q78" s="68">
        <f t="shared" si="32"/>
        <v>0</v>
      </c>
      <c r="R78" s="68">
        <f>SUM(R52:R77)</f>
        <v>0</v>
      </c>
      <c r="T78" s="173"/>
    </row>
    <row r="79" spans="1:20" ht="15.75" thickBot="1">
      <c r="A79" s="23"/>
      <c r="B79" s="23"/>
      <c r="C79" s="24"/>
      <c r="D79" s="89"/>
      <c r="E79" s="89"/>
      <c r="F79" s="89"/>
      <c r="G79" s="90"/>
      <c r="L79" s="89"/>
      <c r="M79" s="89"/>
      <c r="N79" s="89"/>
      <c r="O79" s="89"/>
      <c r="T79" s="173"/>
    </row>
    <row r="80" spans="1:20" ht="15.75" thickBot="1">
      <c r="A80" s="220" t="s">
        <v>127</v>
      </c>
      <c r="B80" s="221"/>
      <c r="C80" s="221"/>
      <c r="D80" s="221"/>
      <c r="E80" s="221"/>
      <c r="F80" s="222"/>
      <c r="G80" s="25"/>
      <c r="H80" s="67"/>
      <c r="I80" s="67"/>
      <c r="J80" s="68"/>
      <c r="L80" s="181" t="s">
        <v>127</v>
      </c>
      <c r="M80" s="182"/>
      <c r="N80" s="182"/>
      <c r="O80" s="182"/>
      <c r="P80" s="182"/>
      <c r="Q80" s="182"/>
      <c r="R80" s="183"/>
      <c r="T80" s="173"/>
    </row>
    <row r="81" spans="1:20" ht="51.75" thickBot="1">
      <c r="A81" s="51" t="s">
        <v>1</v>
      </c>
      <c r="B81" s="52" t="s">
        <v>2</v>
      </c>
      <c r="C81" s="52" t="s">
        <v>3</v>
      </c>
      <c r="D81" s="57" t="s">
        <v>624</v>
      </c>
      <c r="E81" s="69" t="s">
        <v>636</v>
      </c>
      <c r="F81" s="70" t="s">
        <v>4</v>
      </c>
      <c r="G81" s="168" t="s">
        <v>604</v>
      </c>
      <c r="H81" s="169" t="s">
        <v>623</v>
      </c>
      <c r="I81" s="72" t="s">
        <v>637</v>
      </c>
      <c r="J81" s="73" t="s">
        <v>626</v>
      </c>
      <c r="L81" s="159" t="s">
        <v>624</v>
      </c>
      <c r="M81" s="69" t="s">
        <v>636</v>
      </c>
      <c r="N81" s="70" t="s">
        <v>4</v>
      </c>
      <c r="O81" s="70"/>
      <c r="P81" s="153" t="s">
        <v>623</v>
      </c>
      <c r="Q81" s="72" t="s">
        <v>637</v>
      </c>
      <c r="R81" s="154" t="s">
        <v>626</v>
      </c>
      <c r="T81" s="173"/>
    </row>
    <row r="82" spans="1:20" ht="24" thickBot="1">
      <c r="A82" s="3" t="s">
        <v>128</v>
      </c>
      <c r="B82" s="4" t="s">
        <v>121</v>
      </c>
      <c r="C82" s="5" t="s">
        <v>129</v>
      </c>
      <c r="D82" s="74">
        <v>2.95</v>
      </c>
      <c r="E82" s="74">
        <v>1.95</v>
      </c>
      <c r="F82" s="94">
        <f t="shared" ref="F82:F109" si="33">D82+E82</f>
        <v>4.9000000000000004</v>
      </c>
      <c r="G82" s="95"/>
      <c r="H82" s="96"/>
      <c r="I82" s="96"/>
      <c r="J82" s="97"/>
      <c r="L82" s="118">
        <f t="shared" ref="L82:L83" si="34">D82*(1-R$418)</f>
        <v>0</v>
      </c>
      <c r="M82" s="79">
        <f t="shared" ref="M82:M84" si="35">E82*(1-R$419)</f>
        <v>0</v>
      </c>
      <c r="N82" s="75">
        <f t="shared" ref="N82:N109" si="36">L82+M82</f>
        <v>0</v>
      </c>
      <c r="O82" s="128"/>
      <c r="P82" s="150"/>
      <c r="Q82" s="96"/>
      <c r="R82" s="97"/>
      <c r="T82" s="173"/>
    </row>
    <row r="83" spans="1:20" ht="24" thickBot="1">
      <c r="A83" s="6" t="s">
        <v>130</v>
      </c>
      <c r="B83" s="7" t="s">
        <v>121</v>
      </c>
      <c r="C83" s="8" t="s">
        <v>131</v>
      </c>
      <c r="D83" s="79">
        <v>3.18</v>
      </c>
      <c r="E83" s="79">
        <v>1.95</v>
      </c>
      <c r="F83" s="94">
        <f t="shared" si="33"/>
        <v>5.13</v>
      </c>
      <c r="G83" s="80"/>
      <c r="H83" s="81"/>
      <c r="I83" s="81"/>
      <c r="J83" s="82"/>
      <c r="L83" s="118">
        <f t="shared" si="34"/>
        <v>0</v>
      </c>
      <c r="M83" s="79">
        <f t="shared" si="35"/>
        <v>0</v>
      </c>
      <c r="N83" s="75">
        <f t="shared" si="36"/>
        <v>0</v>
      </c>
      <c r="O83" s="89"/>
      <c r="P83" s="151"/>
      <c r="Q83" s="81"/>
      <c r="R83" s="82"/>
      <c r="T83" s="173"/>
    </row>
    <row r="84" spans="1:20" ht="24" thickBot="1">
      <c r="A84" s="6" t="s">
        <v>132</v>
      </c>
      <c r="B84" s="7" t="s">
        <v>121</v>
      </c>
      <c r="C84" s="8" t="s">
        <v>133</v>
      </c>
      <c r="D84" s="79">
        <v>3.42</v>
      </c>
      <c r="E84" s="79">
        <v>1.95</v>
      </c>
      <c r="F84" s="94">
        <f t="shared" si="33"/>
        <v>5.37</v>
      </c>
      <c r="G84" s="80"/>
      <c r="H84" s="81"/>
      <c r="I84" s="81"/>
      <c r="J84" s="82"/>
      <c r="L84" s="118">
        <f>D84*(1-R$418)</f>
        <v>0</v>
      </c>
      <c r="M84" s="79">
        <f t="shared" si="35"/>
        <v>0</v>
      </c>
      <c r="N84" s="75">
        <f t="shared" si="36"/>
        <v>0</v>
      </c>
      <c r="O84" s="89"/>
      <c r="P84" s="151"/>
      <c r="Q84" s="81"/>
      <c r="R84" s="82"/>
      <c r="T84" s="173"/>
    </row>
    <row r="85" spans="1:20" ht="24" thickBot="1">
      <c r="A85" s="6" t="s">
        <v>134</v>
      </c>
      <c r="B85" s="7" t="s">
        <v>121</v>
      </c>
      <c r="C85" s="8" t="s">
        <v>135</v>
      </c>
      <c r="D85" s="79">
        <v>3.66</v>
      </c>
      <c r="E85" s="79">
        <v>1.95</v>
      </c>
      <c r="F85" s="94">
        <f t="shared" si="33"/>
        <v>5.61</v>
      </c>
      <c r="G85" s="80">
        <v>50</v>
      </c>
      <c r="H85" s="81">
        <f t="shared" si="23"/>
        <v>183</v>
      </c>
      <c r="I85" s="81">
        <f t="shared" si="24"/>
        <v>97.5</v>
      </c>
      <c r="J85" s="82">
        <f t="shared" si="25"/>
        <v>280.5</v>
      </c>
      <c r="L85" s="142"/>
      <c r="M85" s="143"/>
      <c r="N85" s="75">
        <f t="shared" si="36"/>
        <v>0</v>
      </c>
      <c r="O85" s="89"/>
      <c r="P85" s="151">
        <f>G85*ROUND(L85,2)</f>
        <v>0</v>
      </c>
      <c r="Q85" s="81">
        <f>G85*ROUND(M85,2)</f>
        <v>0</v>
      </c>
      <c r="R85" s="82">
        <f t="shared" ref="R85:R109" si="37">P85+Q85</f>
        <v>0</v>
      </c>
      <c r="T85" s="173"/>
    </row>
    <row r="86" spans="1:20" ht="24" thickBot="1">
      <c r="A86" s="6" t="s">
        <v>136</v>
      </c>
      <c r="B86" s="7" t="s">
        <v>121</v>
      </c>
      <c r="C86" s="8" t="s">
        <v>137</v>
      </c>
      <c r="D86" s="79">
        <v>4.1399999999999997</v>
      </c>
      <c r="E86" s="79">
        <v>1.95</v>
      </c>
      <c r="F86" s="94">
        <f t="shared" si="33"/>
        <v>6.09</v>
      </c>
      <c r="G86" s="80"/>
      <c r="H86" s="81"/>
      <c r="I86" s="81"/>
      <c r="J86" s="82"/>
      <c r="L86" s="118">
        <f>D86*(1-R$418)</f>
        <v>0</v>
      </c>
      <c r="M86" s="79">
        <f t="shared" ref="M86:M87" si="38">E86*(1-R$419)</f>
        <v>0</v>
      </c>
      <c r="N86" s="75">
        <f t="shared" si="36"/>
        <v>0</v>
      </c>
      <c r="O86" s="89"/>
      <c r="P86" s="151"/>
      <c r="Q86" s="81"/>
      <c r="R86" s="82"/>
      <c r="T86" s="173"/>
    </row>
    <row r="87" spans="1:20" ht="24" thickBot="1">
      <c r="A87" s="6" t="s">
        <v>138</v>
      </c>
      <c r="B87" s="7" t="s">
        <v>121</v>
      </c>
      <c r="C87" s="8" t="s">
        <v>139</v>
      </c>
      <c r="D87" s="79">
        <v>4.62</v>
      </c>
      <c r="E87" s="79">
        <v>1.95</v>
      </c>
      <c r="F87" s="94">
        <f t="shared" si="33"/>
        <v>6.57</v>
      </c>
      <c r="G87" s="80"/>
      <c r="H87" s="81"/>
      <c r="I87" s="81"/>
      <c r="J87" s="82"/>
      <c r="L87" s="118">
        <f>D87*(1-R$418)</f>
        <v>0</v>
      </c>
      <c r="M87" s="79">
        <f t="shared" si="38"/>
        <v>0</v>
      </c>
      <c r="N87" s="75">
        <f t="shared" si="36"/>
        <v>0</v>
      </c>
      <c r="O87" s="89"/>
      <c r="P87" s="151"/>
      <c r="Q87" s="81"/>
      <c r="R87" s="82"/>
      <c r="T87" s="173"/>
    </row>
    <row r="88" spans="1:20" ht="24" thickBot="1">
      <c r="A88" s="6" t="s">
        <v>140</v>
      </c>
      <c r="B88" s="7" t="s">
        <v>121</v>
      </c>
      <c r="C88" s="8" t="s">
        <v>141</v>
      </c>
      <c r="D88" s="79">
        <v>5.57</v>
      </c>
      <c r="E88" s="79">
        <v>1.95</v>
      </c>
      <c r="F88" s="94">
        <f t="shared" si="33"/>
        <v>7.5200000000000005</v>
      </c>
      <c r="G88" s="80">
        <v>1000</v>
      </c>
      <c r="H88" s="81">
        <f t="shared" si="23"/>
        <v>5570</v>
      </c>
      <c r="I88" s="81">
        <f t="shared" si="24"/>
        <v>1950</v>
      </c>
      <c r="J88" s="82">
        <f t="shared" si="25"/>
        <v>7520</v>
      </c>
      <c r="L88" s="142"/>
      <c r="M88" s="143"/>
      <c r="N88" s="75">
        <f t="shared" si="36"/>
        <v>0</v>
      </c>
      <c r="O88" s="89"/>
      <c r="P88" s="151">
        <f>G88*ROUND(L88,2)</f>
        <v>0</v>
      </c>
      <c r="Q88" s="81">
        <f>G88*ROUND(M88,2)</f>
        <v>0</v>
      </c>
      <c r="R88" s="82">
        <f t="shared" si="37"/>
        <v>0</v>
      </c>
      <c r="T88" s="173"/>
    </row>
    <row r="89" spans="1:20" ht="24" thickBot="1">
      <c r="A89" s="6" t="s">
        <v>142</v>
      </c>
      <c r="B89" s="7" t="s">
        <v>121</v>
      </c>
      <c r="C89" s="8" t="s">
        <v>143</v>
      </c>
      <c r="D89" s="79">
        <v>3.9</v>
      </c>
      <c r="E89" s="79">
        <v>1.95</v>
      </c>
      <c r="F89" s="94">
        <f t="shared" si="33"/>
        <v>5.85</v>
      </c>
      <c r="G89" s="80"/>
      <c r="H89" s="81"/>
      <c r="I89" s="81"/>
      <c r="J89" s="82"/>
      <c r="L89" s="118">
        <f t="shared" ref="L89:L94" si="39">D89*(1-R$418)</f>
        <v>0</v>
      </c>
      <c r="M89" s="79">
        <f t="shared" ref="M89:M92" si="40">E89*(1-R$419)</f>
        <v>0</v>
      </c>
      <c r="N89" s="75">
        <f t="shared" si="36"/>
        <v>0</v>
      </c>
      <c r="O89" s="89"/>
      <c r="P89" s="151"/>
      <c r="Q89" s="81"/>
      <c r="R89" s="82"/>
      <c r="T89" s="173"/>
    </row>
    <row r="90" spans="1:20" ht="24" thickBot="1">
      <c r="A90" s="6" t="s">
        <v>144</v>
      </c>
      <c r="B90" s="7" t="s">
        <v>121</v>
      </c>
      <c r="C90" s="8" t="s">
        <v>145</v>
      </c>
      <c r="D90" s="79">
        <v>4.28</v>
      </c>
      <c r="E90" s="79">
        <v>1.95</v>
      </c>
      <c r="F90" s="94">
        <f t="shared" si="33"/>
        <v>6.23</v>
      </c>
      <c r="G90" s="80"/>
      <c r="H90" s="81"/>
      <c r="I90" s="81"/>
      <c r="J90" s="82"/>
      <c r="L90" s="118">
        <f t="shared" si="39"/>
        <v>0</v>
      </c>
      <c r="M90" s="79">
        <f t="shared" si="40"/>
        <v>0</v>
      </c>
      <c r="N90" s="75">
        <f t="shared" si="36"/>
        <v>0</v>
      </c>
      <c r="O90" s="89"/>
      <c r="P90" s="151"/>
      <c r="Q90" s="81"/>
      <c r="R90" s="82"/>
      <c r="T90" s="173"/>
    </row>
    <row r="91" spans="1:20" ht="24" thickBot="1">
      <c r="A91" s="6" t="s">
        <v>146</v>
      </c>
      <c r="B91" s="7" t="s">
        <v>121</v>
      </c>
      <c r="C91" s="8" t="s">
        <v>147</v>
      </c>
      <c r="D91" s="79">
        <v>4.66</v>
      </c>
      <c r="E91" s="79">
        <v>1.95</v>
      </c>
      <c r="F91" s="94">
        <f t="shared" si="33"/>
        <v>6.61</v>
      </c>
      <c r="G91" s="80"/>
      <c r="H91" s="81"/>
      <c r="I91" s="81"/>
      <c r="J91" s="82"/>
      <c r="L91" s="118">
        <f t="shared" si="39"/>
        <v>0</v>
      </c>
      <c r="M91" s="79">
        <f t="shared" si="40"/>
        <v>0</v>
      </c>
      <c r="N91" s="75">
        <f t="shared" si="36"/>
        <v>0</v>
      </c>
      <c r="O91" s="89"/>
      <c r="P91" s="151"/>
      <c r="Q91" s="81"/>
      <c r="R91" s="82"/>
      <c r="T91" s="173"/>
    </row>
    <row r="92" spans="1:20" ht="24" thickBot="1">
      <c r="A92" s="6" t="s">
        <v>148</v>
      </c>
      <c r="B92" s="7" t="s">
        <v>121</v>
      </c>
      <c r="C92" s="8" t="s">
        <v>149</v>
      </c>
      <c r="D92" s="79">
        <v>5.04</v>
      </c>
      <c r="E92" s="79">
        <v>1.95</v>
      </c>
      <c r="F92" s="94">
        <f t="shared" si="33"/>
        <v>6.99</v>
      </c>
      <c r="G92" s="80"/>
      <c r="H92" s="81"/>
      <c r="I92" s="81"/>
      <c r="J92" s="82"/>
      <c r="L92" s="118">
        <f t="shared" si="39"/>
        <v>0</v>
      </c>
      <c r="M92" s="79">
        <f t="shared" si="40"/>
        <v>0</v>
      </c>
      <c r="N92" s="75">
        <f t="shared" si="36"/>
        <v>0</v>
      </c>
      <c r="O92" s="89"/>
      <c r="P92" s="151"/>
      <c r="Q92" s="81"/>
      <c r="R92" s="82"/>
      <c r="T92" s="173"/>
    </row>
    <row r="93" spans="1:20" ht="24" thickBot="1">
      <c r="A93" s="6" t="s">
        <v>150</v>
      </c>
      <c r="B93" s="7" t="s">
        <v>121</v>
      </c>
      <c r="C93" s="8" t="s">
        <v>151</v>
      </c>
      <c r="D93" s="79">
        <v>5.8</v>
      </c>
      <c r="E93" s="79">
        <v>1.95</v>
      </c>
      <c r="F93" s="94">
        <f t="shared" si="33"/>
        <v>7.75</v>
      </c>
      <c r="G93" s="80"/>
      <c r="H93" s="81"/>
      <c r="I93" s="81"/>
      <c r="J93" s="82"/>
      <c r="L93" s="118">
        <f t="shared" si="39"/>
        <v>0</v>
      </c>
      <c r="M93" s="79">
        <f>E93*(1-R$419)</f>
        <v>0</v>
      </c>
      <c r="N93" s="75">
        <f t="shared" si="36"/>
        <v>0</v>
      </c>
      <c r="O93" s="89"/>
      <c r="P93" s="151"/>
      <c r="Q93" s="81"/>
      <c r="R93" s="82"/>
      <c r="T93" s="173"/>
    </row>
    <row r="94" spans="1:20" ht="24" thickBot="1">
      <c r="A94" s="6" t="s">
        <v>152</v>
      </c>
      <c r="B94" s="7" t="s">
        <v>121</v>
      </c>
      <c r="C94" s="8" t="s">
        <v>153</v>
      </c>
      <c r="D94" s="79">
        <v>6.57</v>
      </c>
      <c r="E94" s="79">
        <v>1.95</v>
      </c>
      <c r="F94" s="94">
        <f t="shared" si="33"/>
        <v>8.52</v>
      </c>
      <c r="G94" s="80"/>
      <c r="H94" s="81"/>
      <c r="I94" s="81"/>
      <c r="J94" s="82"/>
      <c r="L94" s="118">
        <f t="shared" si="39"/>
        <v>0</v>
      </c>
      <c r="M94" s="79">
        <f>E94*(1-R$419)</f>
        <v>0</v>
      </c>
      <c r="N94" s="75">
        <f t="shared" si="36"/>
        <v>0</v>
      </c>
      <c r="O94" s="89"/>
      <c r="P94" s="151"/>
      <c r="Q94" s="81"/>
      <c r="R94" s="82"/>
      <c r="T94" s="173"/>
    </row>
    <row r="95" spans="1:20" ht="24" thickBot="1">
      <c r="A95" s="6" t="s">
        <v>154</v>
      </c>
      <c r="B95" s="7" t="s">
        <v>121</v>
      </c>
      <c r="C95" s="8" t="s">
        <v>155</v>
      </c>
      <c r="D95" s="79">
        <v>8.09</v>
      </c>
      <c r="E95" s="79">
        <v>1.95</v>
      </c>
      <c r="F95" s="94">
        <f t="shared" si="33"/>
        <v>10.039999999999999</v>
      </c>
      <c r="G95" s="80">
        <v>100</v>
      </c>
      <c r="H95" s="81">
        <f t="shared" si="23"/>
        <v>809</v>
      </c>
      <c r="I95" s="81">
        <f t="shared" si="24"/>
        <v>195</v>
      </c>
      <c r="J95" s="82">
        <f t="shared" si="25"/>
        <v>1004</v>
      </c>
      <c r="L95" s="142"/>
      <c r="M95" s="143"/>
      <c r="N95" s="75">
        <f t="shared" si="36"/>
        <v>0</v>
      </c>
      <c r="O95" s="89"/>
      <c r="P95" s="151">
        <f>G95*ROUND(L95,2)</f>
        <v>0</v>
      </c>
      <c r="Q95" s="81">
        <f>G95*ROUND(M95,2)</f>
        <v>0</v>
      </c>
      <c r="R95" s="82">
        <f t="shared" si="37"/>
        <v>0</v>
      </c>
      <c r="T95" s="173"/>
    </row>
    <row r="96" spans="1:20" ht="24" thickBot="1">
      <c r="A96" s="6" t="s">
        <v>156</v>
      </c>
      <c r="B96" s="7" t="s">
        <v>121</v>
      </c>
      <c r="C96" s="8" t="s">
        <v>157</v>
      </c>
      <c r="D96" s="79">
        <v>239.42</v>
      </c>
      <c r="E96" s="79"/>
      <c r="F96" s="94">
        <f t="shared" si="33"/>
        <v>239.42</v>
      </c>
      <c r="G96" s="80">
        <v>4</v>
      </c>
      <c r="H96" s="81">
        <f t="shared" si="23"/>
        <v>957.68</v>
      </c>
      <c r="I96" s="81"/>
      <c r="J96" s="82">
        <f t="shared" si="25"/>
        <v>957.68</v>
      </c>
      <c r="L96" s="142"/>
      <c r="M96" s="148"/>
      <c r="N96" s="75">
        <f t="shared" si="36"/>
        <v>0</v>
      </c>
      <c r="O96" s="89"/>
      <c r="P96" s="151">
        <f>G96*ROUND(L96,2)</f>
        <v>0</v>
      </c>
      <c r="Q96" s="81"/>
      <c r="R96" s="82">
        <f t="shared" si="37"/>
        <v>0</v>
      </c>
      <c r="T96" s="173"/>
    </row>
    <row r="97" spans="1:20" ht="15.75" thickBot="1">
      <c r="A97" s="6" t="s">
        <v>158</v>
      </c>
      <c r="B97" s="7" t="s">
        <v>121</v>
      </c>
      <c r="C97" s="8" t="s">
        <v>159</v>
      </c>
      <c r="D97" s="79">
        <v>40</v>
      </c>
      <c r="E97" s="79"/>
      <c r="F97" s="94">
        <f t="shared" si="33"/>
        <v>40</v>
      </c>
      <c r="G97" s="80">
        <v>2</v>
      </c>
      <c r="H97" s="81">
        <f t="shared" si="23"/>
        <v>80</v>
      </c>
      <c r="I97" s="81"/>
      <c r="J97" s="82">
        <f t="shared" si="25"/>
        <v>80</v>
      </c>
      <c r="L97" s="142"/>
      <c r="M97" s="148"/>
      <c r="N97" s="75">
        <f t="shared" si="36"/>
        <v>0</v>
      </c>
      <c r="O97" s="89"/>
      <c r="P97" s="151">
        <f>G97*ROUND(L97,2)</f>
        <v>0</v>
      </c>
      <c r="Q97" s="81"/>
      <c r="R97" s="82">
        <f t="shared" si="37"/>
        <v>0</v>
      </c>
      <c r="T97" s="173"/>
    </row>
    <row r="98" spans="1:20" ht="15.75" thickBot="1">
      <c r="A98" s="6" t="s">
        <v>160</v>
      </c>
      <c r="B98" s="7" t="s">
        <v>121</v>
      </c>
      <c r="C98" s="8" t="s">
        <v>161</v>
      </c>
      <c r="D98" s="84"/>
      <c r="E98" s="79">
        <v>36.880000000000003</v>
      </c>
      <c r="F98" s="94">
        <f t="shared" si="33"/>
        <v>36.880000000000003</v>
      </c>
      <c r="G98" s="80">
        <v>500</v>
      </c>
      <c r="H98" s="81"/>
      <c r="I98" s="81">
        <f t="shared" si="24"/>
        <v>18440</v>
      </c>
      <c r="J98" s="82">
        <f t="shared" si="25"/>
        <v>18440</v>
      </c>
      <c r="L98" s="149"/>
      <c r="M98" s="143"/>
      <c r="N98" s="75">
        <f t="shared" si="36"/>
        <v>0</v>
      </c>
      <c r="O98" s="89"/>
      <c r="P98" s="151"/>
      <c r="Q98" s="81">
        <f t="shared" ref="Q98:Q109" si="41">G98*ROUND(M98,2)</f>
        <v>0</v>
      </c>
      <c r="R98" s="82">
        <f t="shared" si="37"/>
        <v>0</v>
      </c>
      <c r="T98" s="173"/>
    </row>
    <row r="99" spans="1:20" ht="24" thickBot="1">
      <c r="A99" s="6" t="s">
        <v>162</v>
      </c>
      <c r="B99" s="7" t="s">
        <v>121</v>
      </c>
      <c r="C99" s="8" t="s">
        <v>163</v>
      </c>
      <c r="D99" s="84"/>
      <c r="E99" s="79">
        <v>38</v>
      </c>
      <c r="F99" s="94">
        <f t="shared" si="33"/>
        <v>38</v>
      </c>
      <c r="G99" s="80">
        <v>500</v>
      </c>
      <c r="H99" s="81"/>
      <c r="I99" s="81">
        <f t="shared" si="24"/>
        <v>19000</v>
      </c>
      <c r="J99" s="82">
        <f t="shared" si="25"/>
        <v>19000</v>
      </c>
      <c r="L99" s="149"/>
      <c r="M99" s="143"/>
      <c r="N99" s="75">
        <f t="shared" si="36"/>
        <v>0</v>
      </c>
      <c r="O99" s="89"/>
      <c r="P99" s="151"/>
      <c r="Q99" s="81">
        <f t="shared" si="41"/>
        <v>0</v>
      </c>
      <c r="R99" s="82">
        <f t="shared" si="37"/>
        <v>0</v>
      </c>
      <c r="T99" s="173"/>
    </row>
    <row r="100" spans="1:20" ht="15.75" thickBot="1">
      <c r="A100" s="6" t="s">
        <v>164</v>
      </c>
      <c r="B100" s="36" t="s">
        <v>620</v>
      </c>
      <c r="C100" s="8" t="s">
        <v>165</v>
      </c>
      <c r="D100" s="79">
        <v>4.5</v>
      </c>
      <c r="E100" s="79">
        <v>4.3899999999999997</v>
      </c>
      <c r="F100" s="94">
        <f t="shared" si="33"/>
        <v>8.89</v>
      </c>
      <c r="G100" s="80">
        <v>50</v>
      </c>
      <c r="H100" s="81">
        <f t="shared" si="23"/>
        <v>225</v>
      </c>
      <c r="I100" s="81">
        <f t="shared" si="24"/>
        <v>219.49999999999997</v>
      </c>
      <c r="J100" s="82">
        <f t="shared" si="25"/>
        <v>444.5</v>
      </c>
      <c r="L100" s="142"/>
      <c r="M100" s="143"/>
      <c r="N100" s="75">
        <f t="shared" si="36"/>
        <v>0</v>
      </c>
      <c r="O100" s="89"/>
      <c r="P100" s="151">
        <f t="shared" ref="P100:P109" si="42">G100*ROUND(L100,2)</f>
        <v>0</v>
      </c>
      <c r="Q100" s="81">
        <f t="shared" si="41"/>
        <v>0</v>
      </c>
      <c r="R100" s="82">
        <f t="shared" si="37"/>
        <v>0</v>
      </c>
      <c r="T100" s="173"/>
    </row>
    <row r="101" spans="1:20" ht="15.75" thickBot="1">
      <c r="A101" s="6" t="s">
        <v>166</v>
      </c>
      <c r="B101" s="36" t="s">
        <v>620</v>
      </c>
      <c r="C101" s="8" t="s">
        <v>167</v>
      </c>
      <c r="D101" s="79">
        <v>2.75</v>
      </c>
      <c r="E101" s="79">
        <v>4.3899999999999997</v>
      </c>
      <c r="F101" s="94">
        <f t="shared" si="33"/>
        <v>7.14</v>
      </c>
      <c r="G101" s="80">
        <v>50</v>
      </c>
      <c r="H101" s="81">
        <f t="shared" si="23"/>
        <v>137.5</v>
      </c>
      <c r="I101" s="81">
        <f t="shared" si="24"/>
        <v>219.49999999999997</v>
      </c>
      <c r="J101" s="82">
        <f t="shared" si="25"/>
        <v>357</v>
      </c>
      <c r="L101" s="142"/>
      <c r="M101" s="143"/>
      <c r="N101" s="75">
        <f t="shared" si="36"/>
        <v>0</v>
      </c>
      <c r="O101" s="89"/>
      <c r="P101" s="151">
        <f t="shared" si="42"/>
        <v>0</v>
      </c>
      <c r="Q101" s="81">
        <f t="shared" si="41"/>
        <v>0</v>
      </c>
      <c r="R101" s="82">
        <f t="shared" si="37"/>
        <v>0</v>
      </c>
      <c r="T101" s="173"/>
    </row>
    <row r="102" spans="1:20" ht="24" thickBot="1">
      <c r="A102" s="6" t="s">
        <v>168</v>
      </c>
      <c r="B102" s="36" t="s">
        <v>620</v>
      </c>
      <c r="C102" s="8" t="s">
        <v>610</v>
      </c>
      <c r="D102" s="79">
        <v>19.2</v>
      </c>
      <c r="E102" s="79">
        <v>5</v>
      </c>
      <c r="F102" s="94">
        <f t="shared" si="33"/>
        <v>24.2</v>
      </c>
      <c r="G102" s="80">
        <v>50</v>
      </c>
      <c r="H102" s="81">
        <f t="shared" si="23"/>
        <v>960</v>
      </c>
      <c r="I102" s="81">
        <f t="shared" si="24"/>
        <v>250</v>
      </c>
      <c r="J102" s="82">
        <f t="shared" si="25"/>
        <v>1210</v>
      </c>
      <c r="L102" s="142"/>
      <c r="M102" s="143"/>
      <c r="N102" s="75">
        <f t="shared" si="36"/>
        <v>0</v>
      </c>
      <c r="O102" s="89"/>
      <c r="P102" s="151">
        <f t="shared" si="42"/>
        <v>0</v>
      </c>
      <c r="Q102" s="81">
        <f t="shared" si="41"/>
        <v>0</v>
      </c>
      <c r="R102" s="82">
        <f t="shared" si="37"/>
        <v>0</v>
      </c>
      <c r="T102" s="173"/>
    </row>
    <row r="103" spans="1:20" ht="24" thickBot="1">
      <c r="A103" s="6" t="s">
        <v>169</v>
      </c>
      <c r="B103" s="36" t="s">
        <v>620</v>
      </c>
      <c r="C103" s="8" t="s">
        <v>611</v>
      </c>
      <c r="D103" s="79">
        <v>21.2</v>
      </c>
      <c r="E103" s="79">
        <v>5</v>
      </c>
      <c r="F103" s="94">
        <f t="shared" si="33"/>
        <v>26.2</v>
      </c>
      <c r="G103" s="80">
        <v>10</v>
      </c>
      <c r="H103" s="81">
        <f t="shared" si="23"/>
        <v>212</v>
      </c>
      <c r="I103" s="81">
        <f t="shared" si="24"/>
        <v>50</v>
      </c>
      <c r="J103" s="82">
        <f t="shared" si="25"/>
        <v>262</v>
      </c>
      <c r="L103" s="142"/>
      <c r="M103" s="143"/>
      <c r="N103" s="75">
        <f t="shared" si="36"/>
        <v>0</v>
      </c>
      <c r="O103" s="89"/>
      <c r="P103" s="151">
        <f t="shared" si="42"/>
        <v>0</v>
      </c>
      <c r="Q103" s="81">
        <f t="shared" si="41"/>
        <v>0</v>
      </c>
      <c r="R103" s="82">
        <f t="shared" si="37"/>
        <v>0</v>
      </c>
      <c r="T103" s="173"/>
    </row>
    <row r="104" spans="1:20" ht="24" thickBot="1">
      <c r="A104" s="6" t="s">
        <v>170</v>
      </c>
      <c r="B104" s="36" t="s">
        <v>620</v>
      </c>
      <c r="C104" s="8" t="s">
        <v>612</v>
      </c>
      <c r="D104" s="79">
        <v>25.2</v>
      </c>
      <c r="E104" s="79">
        <v>5</v>
      </c>
      <c r="F104" s="94">
        <f t="shared" si="33"/>
        <v>30.2</v>
      </c>
      <c r="G104" s="80">
        <v>5</v>
      </c>
      <c r="H104" s="81">
        <f t="shared" si="23"/>
        <v>126</v>
      </c>
      <c r="I104" s="81">
        <f t="shared" si="24"/>
        <v>25</v>
      </c>
      <c r="J104" s="82">
        <f t="shared" si="25"/>
        <v>151</v>
      </c>
      <c r="L104" s="142"/>
      <c r="M104" s="143"/>
      <c r="N104" s="75">
        <f t="shared" si="36"/>
        <v>0</v>
      </c>
      <c r="O104" s="89"/>
      <c r="P104" s="151">
        <f t="shared" si="42"/>
        <v>0</v>
      </c>
      <c r="Q104" s="81">
        <f t="shared" si="41"/>
        <v>0</v>
      </c>
      <c r="R104" s="82">
        <f t="shared" si="37"/>
        <v>0</v>
      </c>
      <c r="T104" s="173"/>
    </row>
    <row r="105" spans="1:20" ht="24" thickBot="1">
      <c r="A105" s="6" t="s">
        <v>171</v>
      </c>
      <c r="B105" s="36" t="s">
        <v>620</v>
      </c>
      <c r="C105" s="8" t="s">
        <v>615</v>
      </c>
      <c r="D105" s="79">
        <v>35.200000000000003</v>
      </c>
      <c r="E105" s="79">
        <v>5</v>
      </c>
      <c r="F105" s="94">
        <f t="shared" si="33"/>
        <v>40.200000000000003</v>
      </c>
      <c r="G105" s="80">
        <v>5</v>
      </c>
      <c r="H105" s="81">
        <f t="shared" si="23"/>
        <v>176</v>
      </c>
      <c r="I105" s="81">
        <f t="shared" si="24"/>
        <v>25</v>
      </c>
      <c r="J105" s="82">
        <f t="shared" si="25"/>
        <v>201</v>
      </c>
      <c r="L105" s="142"/>
      <c r="M105" s="143"/>
      <c r="N105" s="75">
        <f t="shared" si="36"/>
        <v>0</v>
      </c>
      <c r="O105" s="89"/>
      <c r="P105" s="151">
        <f t="shared" si="42"/>
        <v>0</v>
      </c>
      <c r="Q105" s="81">
        <f t="shared" si="41"/>
        <v>0</v>
      </c>
      <c r="R105" s="82">
        <f t="shared" si="37"/>
        <v>0</v>
      </c>
      <c r="T105" s="173"/>
    </row>
    <row r="106" spans="1:20" ht="24" thickBot="1">
      <c r="A106" s="6" t="s">
        <v>172</v>
      </c>
      <c r="B106" s="36" t="s">
        <v>620</v>
      </c>
      <c r="C106" s="8" t="s">
        <v>613</v>
      </c>
      <c r="D106" s="79">
        <v>22.26</v>
      </c>
      <c r="E106" s="79">
        <v>5</v>
      </c>
      <c r="F106" s="94">
        <f t="shared" si="33"/>
        <v>27.26</v>
      </c>
      <c r="G106" s="80">
        <v>1</v>
      </c>
      <c r="H106" s="81">
        <f t="shared" si="23"/>
        <v>22.26</v>
      </c>
      <c r="I106" s="81">
        <f t="shared" si="24"/>
        <v>5</v>
      </c>
      <c r="J106" s="82">
        <f t="shared" si="25"/>
        <v>27.26</v>
      </c>
      <c r="L106" s="142"/>
      <c r="M106" s="143"/>
      <c r="N106" s="75">
        <f t="shared" si="36"/>
        <v>0</v>
      </c>
      <c r="O106" s="89"/>
      <c r="P106" s="151">
        <f t="shared" si="42"/>
        <v>0</v>
      </c>
      <c r="Q106" s="81">
        <f t="shared" si="41"/>
        <v>0</v>
      </c>
      <c r="R106" s="82">
        <f t="shared" si="37"/>
        <v>0</v>
      </c>
      <c r="T106" s="173"/>
    </row>
    <row r="107" spans="1:20" ht="24" thickBot="1">
      <c r="A107" s="6" t="s">
        <v>173</v>
      </c>
      <c r="B107" s="36" t="s">
        <v>620</v>
      </c>
      <c r="C107" s="8" t="s">
        <v>617</v>
      </c>
      <c r="D107" s="79">
        <v>23.66</v>
      </c>
      <c r="E107" s="79">
        <v>5</v>
      </c>
      <c r="F107" s="94">
        <f t="shared" si="33"/>
        <v>28.66</v>
      </c>
      <c r="G107" s="80">
        <v>1</v>
      </c>
      <c r="H107" s="81">
        <f t="shared" si="23"/>
        <v>23.66</v>
      </c>
      <c r="I107" s="81">
        <f t="shared" si="24"/>
        <v>5</v>
      </c>
      <c r="J107" s="82">
        <f t="shared" si="25"/>
        <v>28.66</v>
      </c>
      <c r="L107" s="142"/>
      <c r="M107" s="143"/>
      <c r="N107" s="75">
        <f t="shared" si="36"/>
        <v>0</v>
      </c>
      <c r="O107" s="89"/>
      <c r="P107" s="151">
        <f t="shared" si="42"/>
        <v>0</v>
      </c>
      <c r="Q107" s="81">
        <f t="shared" si="41"/>
        <v>0</v>
      </c>
      <c r="R107" s="82">
        <f t="shared" si="37"/>
        <v>0</v>
      </c>
      <c r="T107" s="173"/>
    </row>
    <row r="108" spans="1:20" ht="24" thickBot="1">
      <c r="A108" s="6" t="s">
        <v>174</v>
      </c>
      <c r="B108" s="36" t="s">
        <v>620</v>
      </c>
      <c r="C108" s="8" t="s">
        <v>614</v>
      </c>
      <c r="D108" s="79">
        <v>27.86</v>
      </c>
      <c r="E108" s="79">
        <v>5</v>
      </c>
      <c r="F108" s="94">
        <f t="shared" si="33"/>
        <v>32.86</v>
      </c>
      <c r="G108" s="80">
        <v>1</v>
      </c>
      <c r="H108" s="81">
        <f t="shared" si="23"/>
        <v>27.86</v>
      </c>
      <c r="I108" s="81">
        <f t="shared" si="24"/>
        <v>5</v>
      </c>
      <c r="J108" s="82">
        <f t="shared" si="25"/>
        <v>32.86</v>
      </c>
      <c r="L108" s="142"/>
      <c r="M108" s="143"/>
      <c r="N108" s="75">
        <f t="shared" si="36"/>
        <v>0</v>
      </c>
      <c r="O108" s="89"/>
      <c r="P108" s="151">
        <f t="shared" si="42"/>
        <v>0</v>
      </c>
      <c r="Q108" s="81">
        <f t="shared" si="41"/>
        <v>0</v>
      </c>
      <c r="R108" s="82">
        <f t="shared" si="37"/>
        <v>0</v>
      </c>
      <c r="T108" s="173"/>
    </row>
    <row r="109" spans="1:20" ht="24" thickBot="1">
      <c r="A109" s="6" t="s">
        <v>175</v>
      </c>
      <c r="B109" s="36" t="s">
        <v>620</v>
      </c>
      <c r="C109" s="8" t="s">
        <v>616</v>
      </c>
      <c r="D109" s="79">
        <v>43.26</v>
      </c>
      <c r="E109" s="79">
        <v>5</v>
      </c>
      <c r="F109" s="94">
        <f t="shared" si="33"/>
        <v>48.26</v>
      </c>
      <c r="G109" s="86">
        <v>1</v>
      </c>
      <c r="H109" s="87">
        <f t="shared" si="23"/>
        <v>43.26</v>
      </c>
      <c r="I109" s="87">
        <f t="shared" si="24"/>
        <v>5</v>
      </c>
      <c r="J109" s="88">
        <f t="shared" si="25"/>
        <v>48.26</v>
      </c>
      <c r="L109" s="142"/>
      <c r="M109" s="143"/>
      <c r="N109" s="75">
        <f t="shared" si="36"/>
        <v>0</v>
      </c>
      <c r="O109" s="107"/>
      <c r="P109" s="152">
        <f t="shared" si="42"/>
        <v>0</v>
      </c>
      <c r="Q109" s="87">
        <f t="shared" si="41"/>
        <v>0</v>
      </c>
      <c r="R109" s="88">
        <f t="shared" si="37"/>
        <v>0</v>
      </c>
      <c r="T109" s="173"/>
    </row>
    <row r="110" spans="1:20" ht="15.75" thickBot="1">
      <c r="A110" s="23"/>
      <c r="B110" s="23"/>
      <c r="C110" s="24"/>
      <c r="D110" s="89"/>
      <c r="E110" s="89"/>
      <c r="F110" s="89"/>
      <c r="G110" s="90"/>
      <c r="L110" s="89"/>
      <c r="M110" s="89"/>
      <c r="N110" s="89"/>
      <c r="O110" s="89"/>
      <c r="T110" s="173"/>
    </row>
    <row r="111" spans="1:20" ht="15.75" thickBot="1">
      <c r="A111" s="23"/>
      <c r="B111" s="23"/>
      <c r="C111" s="24"/>
      <c r="D111" s="89"/>
      <c r="E111" s="184" t="s">
        <v>589</v>
      </c>
      <c r="F111" s="185"/>
      <c r="G111" s="185"/>
      <c r="H111" s="116">
        <f t="shared" ref="H111:I111" si="43">SUM(H82:H110)</f>
        <v>9553.2200000000012</v>
      </c>
      <c r="I111" s="68">
        <f t="shared" si="43"/>
        <v>40491.5</v>
      </c>
      <c r="J111" s="68">
        <f>SUM(J82:J110)</f>
        <v>50044.720000000008</v>
      </c>
      <c r="L111" s="184" t="s">
        <v>589</v>
      </c>
      <c r="M111" s="185"/>
      <c r="N111" s="186"/>
      <c r="O111" s="40"/>
      <c r="P111" s="116">
        <f t="shared" ref="P111:Q111" si="44">SUM(P82:P110)</f>
        <v>0</v>
      </c>
      <c r="Q111" s="68">
        <f t="shared" si="44"/>
        <v>0</v>
      </c>
      <c r="R111" s="68">
        <f>SUM(R82:R110)</f>
        <v>0</v>
      </c>
      <c r="T111" s="173"/>
    </row>
    <row r="112" spans="1:20" ht="15.75" thickBot="1">
      <c r="A112" s="23"/>
      <c r="B112" s="23"/>
      <c r="C112" s="24"/>
      <c r="D112" s="89"/>
      <c r="E112" s="89"/>
      <c r="F112" s="89"/>
      <c r="G112" s="90"/>
      <c r="L112" s="89"/>
      <c r="M112" s="89"/>
      <c r="N112" s="89"/>
      <c r="O112" s="89"/>
      <c r="T112" s="173"/>
    </row>
    <row r="113" spans="1:20" ht="15.75" thickBot="1">
      <c r="A113" s="217" t="s">
        <v>176</v>
      </c>
      <c r="B113" s="218"/>
      <c r="C113" s="218"/>
      <c r="D113" s="218"/>
      <c r="E113" s="218"/>
      <c r="F113" s="219"/>
      <c r="G113" s="25"/>
      <c r="H113" s="67"/>
      <c r="I113" s="67"/>
      <c r="J113" s="68"/>
      <c r="L113" s="181" t="s">
        <v>176</v>
      </c>
      <c r="M113" s="182"/>
      <c r="N113" s="182"/>
      <c r="O113" s="182"/>
      <c r="P113" s="182"/>
      <c r="Q113" s="182"/>
      <c r="R113" s="183"/>
      <c r="T113" s="173"/>
    </row>
    <row r="114" spans="1:20" ht="51.75" thickBot="1">
      <c r="A114" s="55" t="s">
        <v>1</v>
      </c>
      <c r="B114" s="52" t="s">
        <v>2</v>
      </c>
      <c r="C114" s="52" t="s">
        <v>3</v>
      </c>
      <c r="D114" s="57" t="s">
        <v>624</v>
      </c>
      <c r="E114" s="69" t="s">
        <v>636</v>
      </c>
      <c r="F114" s="70" t="s">
        <v>4</v>
      </c>
      <c r="G114" s="71" t="s">
        <v>604</v>
      </c>
      <c r="H114" s="45" t="s">
        <v>623</v>
      </c>
      <c r="I114" s="72" t="s">
        <v>637</v>
      </c>
      <c r="J114" s="73" t="s">
        <v>626</v>
      </c>
      <c r="L114" s="46" t="s">
        <v>624</v>
      </c>
      <c r="M114" s="69" t="s">
        <v>636</v>
      </c>
      <c r="N114" s="160" t="s">
        <v>4</v>
      </c>
      <c r="O114" s="70"/>
      <c r="P114" s="161" t="s">
        <v>623</v>
      </c>
      <c r="Q114" s="72" t="s">
        <v>637</v>
      </c>
      <c r="R114" s="93" t="s">
        <v>626</v>
      </c>
      <c r="T114" s="173"/>
    </row>
    <row r="115" spans="1:20" ht="15.75" thickBot="1">
      <c r="A115" s="3" t="s">
        <v>177</v>
      </c>
      <c r="B115" s="4" t="s">
        <v>620</v>
      </c>
      <c r="C115" s="5" t="s">
        <v>178</v>
      </c>
      <c r="D115" s="74">
        <v>109.8</v>
      </c>
      <c r="E115" s="98"/>
      <c r="F115" s="94">
        <f t="shared" ref="F115:F127" si="45">D115+E115</f>
        <v>109.8</v>
      </c>
      <c r="G115" s="95">
        <v>10</v>
      </c>
      <c r="H115" s="96">
        <f t="shared" si="23"/>
        <v>1098</v>
      </c>
      <c r="I115" s="96"/>
      <c r="J115" s="97">
        <f t="shared" si="25"/>
        <v>1098</v>
      </c>
      <c r="L115" s="144"/>
      <c r="M115" s="98"/>
      <c r="N115" s="75">
        <f t="shared" ref="N115:N127" si="46">L115+M115</f>
        <v>0</v>
      </c>
      <c r="O115" s="128"/>
      <c r="P115" s="150">
        <f>G115*ROUND(L115,2)</f>
        <v>0</v>
      </c>
      <c r="Q115" s="96"/>
      <c r="R115" s="97">
        <f t="shared" ref="R115:R124" si="47">P115+Q115</f>
        <v>0</v>
      </c>
      <c r="T115" s="173"/>
    </row>
    <row r="116" spans="1:20" ht="15.75" thickBot="1">
      <c r="A116" s="6" t="s">
        <v>179</v>
      </c>
      <c r="B116" s="36" t="s">
        <v>620</v>
      </c>
      <c r="C116" s="8" t="s">
        <v>180</v>
      </c>
      <c r="D116" s="79">
        <v>40.25</v>
      </c>
      <c r="E116" s="84"/>
      <c r="F116" s="94">
        <f t="shared" si="45"/>
        <v>40.25</v>
      </c>
      <c r="G116" s="80">
        <v>5</v>
      </c>
      <c r="H116" s="81">
        <f t="shared" si="23"/>
        <v>201.25</v>
      </c>
      <c r="I116" s="81"/>
      <c r="J116" s="82">
        <f t="shared" si="25"/>
        <v>201.25</v>
      </c>
      <c r="L116" s="142"/>
      <c r="M116" s="84"/>
      <c r="N116" s="75">
        <f t="shared" si="46"/>
        <v>0</v>
      </c>
      <c r="O116" s="89"/>
      <c r="P116" s="151">
        <f>G116*ROUND(L116,2)</f>
        <v>0</v>
      </c>
      <c r="Q116" s="81"/>
      <c r="R116" s="82">
        <f t="shared" si="47"/>
        <v>0</v>
      </c>
      <c r="T116" s="173"/>
    </row>
    <row r="117" spans="1:20" ht="15.75" thickBot="1">
      <c r="A117" s="6" t="s">
        <v>181</v>
      </c>
      <c r="B117" s="36" t="s">
        <v>620</v>
      </c>
      <c r="C117" s="8" t="s">
        <v>182</v>
      </c>
      <c r="D117" s="79">
        <v>291.64</v>
      </c>
      <c r="E117" s="84"/>
      <c r="F117" s="94">
        <f t="shared" si="45"/>
        <v>291.64</v>
      </c>
      <c r="G117" s="80"/>
      <c r="H117" s="81"/>
      <c r="I117" s="81"/>
      <c r="J117" s="82"/>
      <c r="L117" s="118">
        <f>D117*(1-R$418)</f>
        <v>0</v>
      </c>
      <c r="M117" s="84"/>
      <c r="N117" s="75">
        <f t="shared" si="46"/>
        <v>0</v>
      </c>
      <c r="O117" s="89"/>
      <c r="P117" s="151"/>
      <c r="Q117" s="81"/>
      <c r="R117" s="82"/>
      <c r="T117" s="173"/>
    </row>
    <row r="118" spans="1:20" ht="15.75" thickBot="1">
      <c r="A118" s="6" t="s">
        <v>183</v>
      </c>
      <c r="B118" s="36" t="s">
        <v>620</v>
      </c>
      <c r="C118" s="8" t="s">
        <v>184</v>
      </c>
      <c r="D118" s="79">
        <v>147.94999999999999</v>
      </c>
      <c r="E118" s="84"/>
      <c r="F118" s="94">
        <f t="shared" si="45"/>
        <v>147.94999999999999</v>
      </c>
      <c r="G118" s="80">
        <v>2</v>
      </c>
      <c r="H118" s="81">
        <f t="shared" si="23"/>
        <v>295.89999999999998</v>
      </c>
      <c r="I118" s="81"/>
      <c r="J118" s="82">
        <f t="shared" si="25"/>
        <v>295.89999999999998</v>
      </c>
      <c r="L118" s="142"/>
      <c r="M118" s="84"/>
      <c r="N118" s="75">
        <f t="shared" si="46"/>
        <v>0</v>
      </c>
      <c r="O118" s="89"/>
      <c r="P118" s="151">
        <f>G118*ROUND(L118,2)</f>
        <v>0</v>
      </c>
      <c r="Q118" s="81"/>
      <c r="R118" s="82">
        <f t="shared" si="47"/>
        <v>0</v>
      </c>
      <c r="T118" s="173"/>
    </row>
    <row r="119" spans="1:20" ht="15.75" thickBot="1">
      <c r="A119" s="6" t="s">
        <v>185</v>
      </c>
      <c r="B119" s="36" t="s">
        <v>620</v>
      </c>
      <c r="C119" s="8" t="s">
        <v>186</v>
      </c>
      <c r="D119" s="79">
        <v>69.08</v>
      </c>
      <c r="E119" s="84"/>
      <c r="F119" s="94">
        <f t="shared" si="45"/>
        <v>69.08</v>
      </c>
      <c r="G119" s="80"/>
      <c r="H119" s="81"/>
      <c r="I119" s="81"/>
      <c r="J119" s="82"/>
      <c r="L119" s="118">
        <f>D119*(1-R$418)</f>
        <v>0</v>
      </c>
      <c r="M119" s="84"/>
      <c r="N119" s="75">
        <f t="shared" si="46"/>
        <v>0</v>
      </c>
      <c r="O119" s="89"/>
      <c r="P119" s="151"/>
      <c r="Q119" s="81"/>
      <c r="R119" s="82"/>
      <c r="T119" s="173"/>
    </row>
    <row r="120" spans="1:20" ht="15.75" thickBot="1">
      <c r="A120" s="6" t="s">
        <v>187</v>
      </c>
      <c r="B120" s="36" t="s">
        <v>620</v>
      </c>
      <c r="C120" s="8" t="s">
        <v>188</v>
      </c>
      <c r="D120" s="79">
        <v>274.89999999999998</v>
      </c>
      <c r="E120" s="84"/>
      <c r="F120" s="94">
        <f t="shared" si="45"/>
        <v>274.89999999999998</v>
      </c>
      <c r="G120" s="80"/>
      <c r="H120" s="81"/>
      <c r="I120" s="81"/>
      <c r="J120" s="82"/>
      <c r="L120" s="118">
        <f>D120*(1-R$418)</f>
        <v>0</v>
      </c>
      <c r="M120" s="84"/>
      <c r="N120" s="75">
        <f t="shared" si="46"/>
        <v>0</v>
      </c>
      <c r="O120" s="89"/>
      <c r="P120" s="151"/>
      <c r="Q120" s="81"/>
      <c r="R120" s="82"/>
      <c r="T120" s="173"/>
    </row>
    <row r="121" spans="1:20" ht="57.75" thickBot="1">
      <c r="A121" s="6" t="s">
        <v>189</v>
      </c>
      <c r="B121" s="36" t="s">
        <v>620</v>
      </c>
      <c r="C121" s="8" t="s">
        <v>190</v>
      </c>
      <c r="D121" s="79"/>
      <c r="E121" s="79">
        <v>253.5</v>
      </c>
      <c r="F121" s="94">
        <f t="shared" si="45"/>
        <v>253.5</v>
      </c>
      <c r="G121" s="80"/>
      <c r="H121" s="81"/>
      <c r="I121" s="81"/>
      <c r="J121" s="82"/>
      <c r="L121" s="118"/>
      <c r="M121" s="79">
        <f>E121*(1-R$419)</f>
        <v>0</v>
      </c>
      <c r="N121" s="75">
        <f t="shared" si="46"/>
        <v>0</v>
      </c>
      <c r="O121" s="89"/>
      <c r="P121" s="151"/>
      <c r="Q121" s="81"/>
      <c r="R121" s="82"/>
      <c r="T121" s="173"/>
    </row>
    <row r="122" spans="1:20" ht="57.75" thickBot="1">
      <c r="A122" s="6" t="s">
        <v>191</v>
      </c>
      <c r="B122" s="36" t="s">
        <v>620</v>
      </c>
      <c r="C122" s="8" t="s">
        <v>192</v>
      </c>
      <c r="D122" s="79"/>
      <c r="E122" s="79">
        <v>187.2</v>
      </c>
      <c r="F122" s="94">
        <f t="shared" si="45"/>
        <v>187.2</v>
      </c>
      <c r="G122" s="80"/>
      <c r="H122" s="81"/>
      <c r="I122" s="81"/>
      <c r="J122" s="82"/>
      <c r="L122" s="118"/>
      <c r="M122" s="79">
        <f>E122*(1-R$419)</f>
        <v>0</v>
      </c>
      <c r="N122" s="75">
        <f t="shared" si="46"/>
        <v>0</v>
      </c>
      <c r="O122" s="89"/>
      <c r="P122" s="151"/>
      <c r="Q122" s="81"/>
      <c r="R122" s="82"/>
      <c r="T122" s="173"/>
    </row>
    <row r="123" spans="1:20" ht="57.75" thickBot="1">
      <c r="A123" s="6" t="s">
        <v>193</v>
      </c>
      <c r="B123" s="36" t="s">
        <v>620</v>
      </c>
      <c r="C123" s="8" t="s">
        <v>194</v>
      </c>
      <c r="D123" s="79"/>
      <c r="E123" s="79">
        <v>289.89999999999998</v>
      </c>
      <c r="F123" s="94">
        <f t="shared" si="45"/>
        <v>289.89999999999998</v>
      </c>
      <c r="G123" s="80">
        <v>2</v>
      </c>
      <c r="H123" s="81"/>
      <c r="I123" s="81">
        <f t="shared" ref="I123:I181" si="48">E123*G123</f>
        <v>579.79999999999995</v>
      </c>
      <c r="J123" s="82">
        <f t="shared" ref="J123:J189" si="49">H123+I123</f>
        <v>579.79999999999995</v>
      </c>
      <c r="L123" s="118"/>
      <c r="M123" s="143"/>
      <c r="N123" s="75">
        <f t="shared" si="46"/>
        <v>0</v>
      </c>
      <c r="O123" s="89"/>
      <c r="P123" s="151"/>
      <c r="Q123" s="81">
        <f>G123*ROUND(M123,2)</f>
        <v>0</v>
      </c>
      <c r="R123" s="82">
        <f t="shared" si="47"/>
        <v>0</v>
      </c>
      <c r="T123" s="173"/>
    </row>
    <row r="124" spans="1:20" ht="57.75" thickBot="1">
      <c r="A124" s="6" t="s">
        <v>195</v>
      </c>
      <c r="B124" s="36" t="s">
        <v>620</v>
      </c>
      <c r="C124" s="8" t="s">
        <v>196</v>
      </c>
      <c r="D124" s="79"/>
      <c r="E124" s="79">
        <v>217.1</v>
      </c>
      <c r="F124" s="94">
        <f t="shared" si="45"/>
        <v>217.1</v>
      </c>
      <c r="G124" s="80">
        <v>2</v>
      </c>
      <c r="H124" s="81"/>
      <c r="I124" s="81">
        <f t="shared" si="48"/>
        <v>434.2</v>
      </c>
      <c r="J124" s="82">
        <f t="shared" si="49"/>
        <v>434.2</v>
      </c>
      <c r="L124" s="118"/>
      <c r="M124" s="143"/>
      <c r="N124" s="75">
        <f t="shared" si="46"/>
        <v>0</v>
      </c>
      <c r="O124" s="89"/>
      <c r="P124" s="151"/>
      <c r="Q124" s="81">
        <f>G124*ROUND(M124,2)</f>
        <v>0</v>
      </c>
      <c r="R124" s="82">
        <f t="shared" si="47"/>
        <v>0</v>
      </c>
      <c r="T124" s="173"/>
    </row>
    <row r="125" spans="1:20" ht="60.75" customHeight="1" thickBot="1">
      <c r="A125" s="6" t="s">
        <v>197</v>
      </c>
      <c r="B125" s="36" t="s">
        <v>620</v>
      </c>
      <c r="C125" s="8" t="s">
        <v>198</v>
      </c>
      <c r="D125" s="79"/>
      <c r="E125" s="79">
        <v>570</v>
      </c>
      <c r="F125" s="94">
        <f t="shared" si="45"/>
        <v>570</v>
      </c>
      <c r="G125" s="80"/>
      <c r="H125" s="81"/>
      <c r="I125" s="81"/>
      <c r="J125" s="82"/>
      <c r="L125" s="118"/>
      <c r="M125" s="79">
        <f>E125*(1-R$419)</f>
        <v>0</v>
      </c>
      <c r="N125" s="75">
        <f t="shared" si="46"/>
        <v>0</v>
      </c>
      <c r="O125" s="89"/>
      <c r="P125" s="151"/>
      <c r="Q125" s="81"/>
      <c r="R125" s="82"/>
      <c r="T125" s="173"/>
    </row>
    <row r="126" spans="1:20" ht="57.75" thickBot="1">
      <c r="A126" s="33" t="s">
        <v>199</v>
      </c>
      <c r="B126" s="36" t="s">
        <v>620</v>
      </c>
      <c r="C126" s="8" t="s">
        <v>200</v>
      </c>
      <c r="D126" s="79"/>
      <c r="E126" s="79">
        <v>450</v>
      </c>
      <c r="F126" s="94">
        <f t="shared" si="45"/>
        <v>450</v>
      </c>
      <c r="G126" s="80"/>
      <c r="H126" s="81"/>
      <c r="I126" s="81"/>
      <c r="J126" s="82"/>
      <c r="L126" s="118"/>
      <c r="M126" s="79">
        <f>E126*(1-R$419)</f>
        <v>0</v>
      </c>
      <c r="N126" s="75">
        <f t="shared" si="46"/>
        <v>0</v>
      </c>
      <c r="O126" s="89"/>
      <c r="P126" s="151"/>
      <c r="Q126" s="81"/>
      <c r="R126" s="82"/>
      <c r="T126" s="173"/>
    </row>
    <row r="127" spans="1:20" ht="57.75" thickBot="1">
      <c r="A127" s="6" t="s">
        <v>199</v>
      </c>
      <c r="B127" s="36" t="s">
        <v>620</v>
      </c>
      <c r="C127" s="8" t="s">
        <v>602</v>
      </c>
      <c r="D127" s="79"/>
      <c r="E127" s="79">
        <v>180</v>
      </c>
      <c r="F127" s="94">
        <f t="shared" si="45"/>
        <v>180</v>
      </c>
      <c r="G127" s="86"/>
      <c r="H127" s="87"/>
      <c r="I127" s="87"/>
      <c r="J127" s="88"/>
      <c r="L127" s="118"/>
      <c r="M127" s="79">
        <f>E127*(1-R$419)</f>
        <v>0</v>
      </c>
      <c r="N127" s="75">
        <f t="shared" si="46"/>
        <v>0</v>
      </c>
      <c r="O127" s="107"/>
      <c r="P127" s="152"/>
      <c r="Q127" s="87"/>
      <c r="R127" s="88"/>
      <c r="T127" s="173"/>
    </row>
    <row r="128" spans="1:20" ht="15.75" thickBot="1">
      <c r="A128" s="23"/>
      <c r="B128" s="23"/>
      <c r="C128" s="24"/>
      <c r="D128" s="89"/>
      <c r="E128" s="89"/>
      <c r="F128" s="89"/>
      <c r="G128" s="90"/>
      <c r="L128" s="89"/>
      <c r="M128" s="89"/>
      <c r="N128" s="89"/>
      <c r="O128" s="89"/>
      <c r="T128" s="173"/>
    </row>
    <row r="129" spans="1:20" ht="15.75" thickBot="1">
      <c r="A129" s="23"/>
      <c r="B129" s="23"/>
      <c r="C129" s="24"/>
      <c r="D129" s="89"/>
      <c r="E129" s="184" t="s">
        <v>588</v>
      </c>
      <c r="F129" s="185"/>
      <c r="G129" s="185"/>
      <c r="H129" s="116">
        <f>SUM(H115:H128)</f>
        <v>1595.15</v>
      </c>
      <c r="I129" s="68">
        <f>SUM(I115:I128)</f>
        <v>1014</v>
      </c>
      <c r="J129" s="68">
        <f>SUM(J115:J128)</f>
        <v>2609.1499999999996</v>
      </c>
      <c r="L129" s="184" t="s">
        <v>588</v>
      </c>
      <c r="M129" s="185"/>
      <c r="N129" s="186"/>
      <c r="O129" s="40"/>
      <c r="P129" s="116">
        <f>SUM(P115:P128)</f>
        <v>0</v>
      </c>
      <c r="Q129" s="68">
        <f>SUM(Q115:Q128)</f>
        <v>0</v>
      </c>
      <c r="R129" s="68">
        <f>SUM(R115:R128)</f>
        <v>0</v>
      </c>
      <c r="T129" s="173"/>
    </row>
    <row r="130" spans="1:20" ht="15.75" thickBot="1">
      <c r="A130" s="23"/>
      <c r="B130" s="23"/>
      <c r="C130" s="24"/>
      <c r="D130" s="89"/>
      <c r="E130" s="89"/>
      <c r="F130" s="89"/>
      <c r="G130" s="90"/>
      <c r="L130" s="89"/>
      <c r="M130" s="89"/>
      <c r="N130" s="89"/>
      <c r="O130" s="89"/>
      <c r="T130" s="173"/>
    </row>
    <row r="131" spans="1:20" ht="15.75" thickBot="1">
      <c r="A131" s="220" t="s">
        <v>202</v>
      </c>
      <c r="B131" s="221"/>
      <c r="C131" s="221"/>
      <c r="D131" s="221"/>
      <c r="E131" s="221"/>
      <c r="F131" s="222"/>
      <c r="G131" s="25"/>
      <c r="H131" s="67"/>
      <c r="I131" s="67"/>
      <c r="J131" s="68"/>
      <c r="L131" s="181" t="s">
        <v>202</v>
      </c>
      <c r="M131" s="182"/>
      <c r="N131" s="182"/>
      <c r="O131" s="182"/>
      <c r="P131" s="182"/>
      <c r="Q131" s="182"/>
      <c r="R131" s="183"/>
      <c r="T131" s="173"/>
    </row>
    <row r="132" spans="1:20" ht="51.75" thickBot="1">
      <c r="A132" s="55" t="s">
        <v>1</v>
      </c>
      <c r="B132" s="52" t="s">
        <v>2</v>
      </c>
      <c r="C132" s="52" t="s">
        <v>3</v>
      </c>
      <c r="D132" s="57" t="s">
        <v>624</v>
      </c>
      <c r="E132" s="69" t="s">
        <v>636</v>
      </c>
      <c r="F132" s="70" t="s">
        <v>4</v>
      </c>
      <c r="G132" s="168" t="s">
        <v>604</v>
      </c>
      <c r="H132" s="169" t="s">
        <v>623</v>
      </c>
      <c r="I132" s="72" t="s">
        <v>637</v>
      </c>
      <c r="J132" s="73" t="s">
        <v>626</v>
      </c>
      <c r="L132" s="159" t="s">
        <v>624</v>
      </c>
      <c r="M132" s="69" t="s">
        <v>636</v>
      </c>
      <c r="N132" s="162" t="s">
        <v>4</v>
      </c>
      <c r="O132" s="70"/>
      <c r="P132" s="161" t="s">
        <v>623</v>
      </c>
      <c r="Q132" s="72" t="s">
        <v>637</v>
      </c>
      <c r="R132" s="93" t="s">
        <v>626</v>
      </c>
      <c r="T132" s="173"/>
    </row>
    <row r="133" spans="1:20" ht="15.75" thickBot="1">
      <c r="A133" s="3" t="s">
        <v>203</v>
      </c>
      <c r="B133" s="4" t="s">
        <v>620</v>
      </c>
      <c r="C133" s="5" t="s">
        <v>204</v>
      </c>
      <c r="D133" s="74">
        <v>418.27</v>
      </c>
      <c r="E133" s="74">
        <v>15</v>
      </c>
      <c r="F133" s="94">
        <f t="shared" ref="F133:F165" si="50">D133+E133</f>
        <v>433.27</v>
      </c>
      <c r="G133" s="95"/>
      <c r="H133" s="96"/>
      <c r="I133" s="96"/>
      <c r="J133" s="97"/>
      <c r="L133" s="118">
        <f>D133*(1-R$418)</f>
        <v>0</v>
      </c>
      <c r="M133" s="79">
        <f t="shared" ref="M133:M139" si="51">E133*(1-R$419)</f>
        <v>0</v>
      </c>
      <c r="N133" s="158">
        <f t="shared" ref="N133:N165" si="52">L133+M133</f>
        <v>0</v>
      </c>
      <c r="O133" s="128"/>
      <c r="P133" s="150"/>
      <c r="Q133" s="96"/>
      <c r="R133" s="97"/>
      <c r="T133" s="173"/>
    </row>
    <row r="134" spans="1:20" ht="15.75" thickBot="1">
      <c r="A134" s="6" t="s">
        <v>205</v>
      </c>
      <c r="B134" s="36" t="s">
        <v>620</v>
      </c>
      <c r="C134" s="8" t="s">
        <v>206</v>
      </c>
      <c r="D134" s="79">
        <v>24.96</v>
      </c>
      <c r="E134" s="79">
        <v>15</v>
      </c>
      <c r="F134" s="94">
        <f t="shared" si="50"/>
        <v>39.96</v>
      </c>
      <c r="G134" s="80"/>
      <c r="H134" s="81"/>
      <c r="I134" s="81"/>
      <c r="J134" s="82"/>
      <c r="L134" s="118">
        <f t="shared" ref="L134:L139" si="53">D134*(1-R$418)</f>
        <v>0</v>
      </c>
      <c r="M134" s="79">
        <f t="shared" si="51"/>
        <v>0</v>
      </c>
      <c r="N134" s="75">
        <f t="shared" si="52"/>
        <v>0</v>
      </c>
      <c r="O134" s="89"/>
      <c r="P134" s="151"/>
      <c r="Q134" s="81"/>
      <c r="R134" s="82"/>
      <c r="T134" s="173"/>
    </row>
    <row r="135" spans="1:20" ht="15.75" thickBot="1">
      <c r="A135" s="6" t="s">
        <v>207</v>
      </c>
      <c r="B135" s="36" t="s">
        <v>620</v>
      </c>
      <c r="C135" s="8" t="s">
        <v>208</v>
      </c>
      <c r="D135" s="79">
        <v>23.59</v>
      </c>
      <c r="E135" s="79">
        <v>15</v>
      </c>
      <c r="F135" s="94">
        <f t="shared" si="50"/>
        <v>38.590000000000003</v>
      </c>
      <c r="G135" s="80"/>
      <c r="H135" s="81"/>
      <c r="I135" s="81"/>
      <c r="J135" s="82"/>
      <c r="L135" s="118">
        <f t="shared" si="53"/>
        <v>0</v>
      </c>
      <c r="M135" s="79">
        <f t="shared" si="51"/>
        <v>0</v>
      </c>
      <c r="N135" s="75">
        <f t="shared" si="52"/>
        <v>0</v>
      </c>
      <c r="O135" s="89"/>
      <c r="P135" s="151"/>
      <c r="Q135" s="81"/>
      <c r="R135" s="82"/>
      <c r="T135" s="173"/>
    </row>
    <row r="136" spans="1:20" ht="15.75" thickBot="1">
      <c r="A136" s="6" t="s">
        <v>209</v>
      </c>
      <c r="B136" s="36" t="s">
        <v>620</v>
      </c>
      <c r="C136" s="8" t="s">
        <v>210</v>
      </c>
      <c r="D136" s="79">
        <v>18.72</v>
      </c>
      <c r="E136" s="79">
        <v>15</v>
      </c>
      <c r="F136" s="94">
        <f t="shared" si="50"/>
        <v>33.72</v>
      </c>
      <c r="G136" s="80"/>
      <c r="H136" s="81"/>
      <c r="I136" s="81"/>
      <c r="J136" s="82"/>
      <c r="L136" s="118">
        <f t="shared" si="53"/>
        <v>0</v>
      </c>
      <c r="M136" s="79">
        <f t="shared" si="51"/>
        <v>0</v>
      </c>
      <c r="N136" s="75">
        <f t="shared" si="52"/>
        <v>0</v>
      </c>
      <c r="O136" s="89"/>
      <c r="P136" s="151"/>
      <c r="Q136" s="81"/>
      <c r="R136" s="82"/>
      <c r="T136" s="173"/>
    </row>
    <row r="137" spans="1:20" ht="15.75" thickBot="1">
      <c r="A137" s="6" t="s">
        <v>211</v>
      </c>
      <c r="B137" s="36" t="s">
        <v>620</v>
      </c>
      <c r="C137" s="8" t="s">
        <v>212</v>
      </c>
      <c r="D137" s="79">
        <v>23.59</v>
      </c>
      <c r="E137" s="79">
        <v>15</v>
      </c>
      <c r="F137" s="94">
        <f t="shared" si="50"/>
        <v>38.590000000000003</v>
      </c>
      <c r="G137" s="80"/>
      <c r="H137" s="81"/>
      <c r="I137" s="81"/>
      <c r="J137" s="82"/>
      <c r="L137" s="118">
        <f t="shared" si="53"/>
        <v>0</v>
      </c>
      <c r="M137" s="79">
        <f t="shared" si="51"/>
        <v>0</v>
      </c>
      <c r="N137" s="75">
        <f t="shared" si="52"/>
        <v>0</v>
      </c>
      <c r="O137" s="89"/>
      <c r="P137" s="151"/>
      <c r="Q137" s="81"/>
      <c r="R137" s="82"/>
      <c r="T137" s="173"/>
    </row>
    <row r="138" spans="1:20" ht="15.75" thickBot="1">
      <c r="A138" s="6" t="s">
        <v>213</v>
      </c>
      <c r="B138" s="36" t="s">
        <v>620</v>
      </c>
      <c r="C138" s="8" t="s">
        <v>214</v>
      </c>
      <c r="D138" s="79">
        <v>22.18</v>
      </c>
      <c r="E138" s="79">
        <v>15</v>
      </c>
      <c r="F138" s="94">
        <f t="shared" si="50"/>
        <v>37.18</v>
      </c>
      <c r="G138" s="80"/>
      <c r="H138" s="81"/>
      <c r="I138" s="81"/>
      <c r="J138" s="82"/>
      <c r="L138" s="118">
        <f t="shared" si="53"/>
        <v>0</v>
      </c>
      <c r="M138" s="79">
        <f t="shared" si="51"/>
        <v>0</v>
      </c>
      <c r="N138" s="75">
        <f t="shared" si="52"/>
        <v>0</v>
      </c>
      <c r="O138" s="89"/>
      <c r="P138" s="151"/>
      <c r="Q138" s="81"/>
      <c r="R138" s="82"/>
      <c r="T138" s="173"/>
    </row>
    <row r="139" spans="1:20" ht="15.75" thickBot="1">
      <c r="A139" s="6" t="s">
        <v>215</v>
      </c>
      <c r="B139" s="36" t="s">
        <v>620</v>
      </c>
      <c r="C139" s="8" t="s">
        <v>216</v>
      </c>
      <c r="D139" s="79">
        <v>27.66</v>
      </c>
      <c r="E139" s="79">
        <v>15</v>
      </c>
      <c r="F139" s="94">
        <f t="shared" si="50"/>
        <v>42.66</v>
      </c>
      <c r="G139" s="80"/>
      <c r="H139" s="81"/>
      <c r="I139" s="81"/>
      <c r="J139" s="82"/>
      <c r="L139" s="118">
        <f t="shared" si="53"/>
        <v>0</v>
      </c>
      <c r="M139" s="79">
        <f t="shared" si="51"/>
        <v>0</v>
      </c>
      <c r="N139" s="75">
        <f t="shared" si="52"/>
        <v>0</v>
      </c>
      <c r="O139" s="89"/>
      <c r="P139" s="151"/>
      <c r="Q139" s="81"/>
      <c r="R139" s="82"/>
      <c r="T139" s="173"/>
    </row>
    <row r="140" spans="1:20" ht="15.75" thickBot="1">
      <c r="A140" s="6" t="s">
        <v>217</v>
      </c>
      <c r="B140" s="36" t="s">
        <v>620</v>
      </c>
      <c r="C140" s="8" t="s">
        <v>218</v>
      </c>
      <c r="D140" s="79">
        <v>28.41</v>
      </c>
      <c r="E140" s="79">
        <v>15</v>
      </c>
      <c r="F140" s="94">
        <f t="shared" si="50"/>
        <v>43.41</v>
      </c>
      <c r="G140" s="80">
        <v>5</v>
      </c>
      <c r="H140" s="81">
        <f t="shared" ref="H140:H189" si="54">D140*G140</f>
        <v>142.05000000000001</v>
      </c>
      <c r="I140" s="81">
        <f t="shared" si="48"/>
        <v>75</v>
      </c>
      <c r="J140" s="82">
        <f t="shared" si="49"/>
        <v>217.05</v>
      </c>
      <c r="L140" s="142"/>
      <c r="M140" s="143"/>
      <c r="N140" s="75">
        <f t="shared" si="52"/>
        <v>0</v>
      </c>
      <c r="O140" s="89"/>
      <c r="P140" s="151">
        <f>G140*ROUND(L140,2)</f>
        <v>0</v>
      </c>
      <c r="Q140" s="81">
        <f>G140*ROUND(M140,2)</f>
        <v>0</v>
      </c>
      <c r="R140" s="82">
        <f t="shared" ref="R140:R165" si="55">P140+Q140</f>
        <v>0</v>
      </c>
      <c r="T140" s="173"/>
    </row>
    <row r="141" spans="1:20" ht="15.75" thickBot="1">
      <c r="A141" s="6" t="s">
        <v>219</v>
      </c>
      <c r="B141" s="36" t="s">
        <v>620</v>
      </c>
      <c r="C141" s="8" t="s">
        <v>220</v>
      </c>
      <c r="D141" s="79">
        <v>44.11</v>
      </c>
      <c r="E141" s="79">
        <v>15</v>
      </c>
      <c r="F141" s="94">
        <f t="shared" si="50"/>
        <v>59.11</v>
      </c>
      <c r="G141" s="80">
        <v>10</v>
      </c>
      <c r="H141" s="81">
        <f t="shared" si="54"/>
        <v>441.1</v>
      </c>
      <c r="I141" s="81">
        <f t="shared" si="48"/>
        <v>150</v>
      </c>
      <c r="J141" s="82">
        <f t="shared" si="49"/>
        <v>591.1</v>
      </c>
      <c r="L141" s="142"/>
      <c r="M141" s="143"/>
      <c r="N141" s="75">
        <f t="shared" si="52"/>
        <v>0</v>
      </c>
      <c r="O141" s="89"/>
      <c r="P141" s="151">
        <f>G141*ROUND(L141,2)</f>
        <v>0</v>
      </c>
      <c r="Q141" s="81">
        <f>G141*ROUND(M141,2)</f>
        <v>0</v>
      </c>
      <c r="R141" s="82">
        <f t="shared" si="55"/>
        <v>0</v>
      </c>
      <c r="T141" s="173"/>
    </row>
    <row r="142" spans="1:20" ht="15.75" thickBot="1">
      <c r="A142" s="6" t="s">
        <v>221</v>
      </c>
      <c r="B142" s="36" t="s">
        <v>620</v>
      </c>
      <c r="C142" s="8" t="s">
        <v>222</v>
      </c>
      <c r="D142" s="79">
        <v>34.32</v>
      </c>
      <c r="E142" s="79">
        <v>15</v>
      </c>
      <c r="F142" s="94">
        <f t="shared" si="50"/>
        <v>49.32</v>
      </c>
      <c r="G142" s="80"/>
      <c r="H142" s="81"/>
      <c r="I142" s="81"/>
      <c r="J142" s="82"/>
      <c r="L142" s="118">
        <f t="shared" ref="L142:L143" si="56">D142*(1-R$418)</f>
        <v>0</v>
      </c>
      <c r="M142" s="79">
        <f>E142*(1-R$419)</f>
        <v>0</v>
      </c>
      <c r="N142" s="75">
        <f t="shared" si="52"/>
        <v>0</v>
      </c>
      <c r="O142" s="89"/>
      <c r="P142" s="151"/>
      <c r="Q142" s="81"/>
      <c r="R142" s="82"/>
      <c r="T142" s="173"/>
    </row>
    <row r="143" spans="1:20" ht="15.75" thickBot="1">
      <c r="A143" s="6" t="s">
        <v>223</v>
      </c>
      <c r="B143" s="36" t="s">
        <v>620</v>
      </c>
      <c r="C143" s="8" t="s">
        <v>224</v>
      </c>
      <c r="D143" s="79">
        <v>23.72</v>
      </c>
      <c r="E143" s="79">
        <v>15</v>
      </c>
      <c r="F143" s="94">
        <f t="shared" si="50"/>
        <v>38.72</v>
      </c>
      <c r="G143" s="80"/>
      <c r="H143" s="81"/>
      <c r="I143" s="81"/>
      <c r="J143" s="82"/>
      <c r="L143" s="118">
        <f t="shared" si="56"/>
        <v>0</v>
      </c>
      <c r="M143" s="79">
        <f>E143*(1-R$419)</f>
        <v>0</v>
      </c>
      <c r="N143" s="75">
        <f t="shared" si="52"/>
        <v>0</v>
      </c>
      <c r="O143" s="89"/>
      <c r="P143" s="151"/>
      <c r="Q143" s="81"/>
      <c r="R143" s="82"/>
      <c r="T143" s="173"/>
    </row>
    <row r="144" spans="1:20" ht="15.75" thickBot="1">
      <c r="A144" s="6" t="s">
        <v>225</v>
      </c>
      <c r="B144" s="36" t="s">
        <v>620</v>
      </c>
      <c r="C144" s="8" t="s">
        <v>226</v>
      </c>
      <c r="D144" s="79">
        <v>19.38</v>
      </c>
      <c r="E144" s="79">
        <v>15</v>
      </c>
      <c r="F144" s="94">
        <f t="shared" si="50"/>
        <v>34.379999999999995</v>
      </c>
      <c r="G144" s="80">
        <v>5</v>
      </c>
      <c r="H144" s="81">
        <f t="shared" si="54"/>
        <v>96.899999999999991</v>
      </c>
      <c r="I144" s="81">
        <f t="shared" si="48"/>
        <v>75</v>
      </c>
      <c r="J144" s="82">
        <f t="shared" si="49"/>
        <v>171.89999999999998</v>
      </c>
      <c r="L144" s="142"/>
      <c r="M144" s="143"/>
      <c r="N144" s="75">
        <f t="shared" si="52"/>
        <v>0</v>
      </c>
      <c r="O144" s="89"/>
      <c r="P144" s="151">
        <f>G144*ROUND(L144,2)</f>
        <v>0</v>
      </c>
      <c r="Q144" s="81">
        <f>G144*ROUND(M144,2)</f>
        <v>0</v>
      </c>
      <c r="R144" s="82">
        <f t="shared" si="55"/>
        <v>0</v>
      </c>
      <c r="T144" s="173"/>
    </row>
    <row r="145" spans="1:20" ht="15.75" thickBot="1">
      <c r="A145" s="6" t="s">
        <v>227</v>
      </c>
      <c r="B145" s="36" t="s">
        <v>620</v>
      </c>
      <c r="C145" s="8" t="s">
        <v>228</v>
      </c>
      <c r="D145" s="79">
        <v>484.58</v>
      </c>
      <c r="E145" s="79">
        <v>30</v>
      </c>
      <c r="F145" s="94">
        <f t="shared" si="50"/>
        <v>514.57999999999993</v>
      </c>
      <c r="G145" s="80"/>
      <c r="H145" s="81"/>
      <c r="I145" s="81"/>
      <c r="J145" s="82"/>
      <c r="L145" s="118">
        <f t="shared" ref="L145" si="57">D145*(1-R$418)</f>
        <v>0</v>
      </c>
      <c r="M145" s="79">
        <f>E145*(1-R$419)</f>
        <v>0</v>
      </c>
      <c r="N145" s="75">
        <f t="shared" si="52"/>
        <v>0</v>
      </c>
      <c r="O145" s="89"/>
      <c r="P145" s="151"/>
      <c r="Q145" s="81"/>
      <c r="R145" s="82"/>
      <c r="T145" s="173"/>
    </row>
    <row r="146" spans="1:20" ht="15.75" thickBot="1">
      <c r="A146" s="6" t="s">
        <v>229</v>
      </c>
      <c r="B146" s="36" t="s">
        <v>620</v>
      </c>
      <c r="C146" s="8" t="s">
        <v>230</v>
      </c>
      <c r="D146" s="79">
        <v>576.11</v>
      </c>
      <c r="E146" s="79">
        <v>30</v>
      </c>
      <c r="F146" s="94">
        <f t="shared" si="50"/>
        <v>606.11</v>
      </c>
      <c r="G146" s="80">
        <v>5</v>
      </c>
      <c r="H146" s="81">
        <f t="shared" si="54"/>
        <v>2880.55</v>
      </c>
      <c r="I146" s="81">
        <f t="shared" si="48"/>
        <v>150</v>
      </c>
      <c r="J146" s="82">
        <f t="shared" si="49"/>
        <v>3030.55</v>
      </c>
      <c r="L146" s="142"/>
      <c r="M146" s="143"/>
      <c r="N146" s="75">
        <f t="shared" si="52"/>
        <v>0</v>
      </c>
      <c r="O146" s="89"/>
      <c r="P146" s="151">
        <f>G146*ROUND(L146,2)</f>
        <v>0</v>
      </c>
      <c r="Q146" s="81">
        <f>G146*ROUND(M146,2)</f>
        <v>0</v>
      </c>
      <c r="R146" s="82">
        <f t="shared" si="55"/>
        <v>0</v>
      </c>
      <c r="T146" s="173"/>
    </row>
    <row r="147" spans="1:20" ht="15.75" thickBot="1">
      <c r="A147" s="6" t="s">
        <v>231</v>
      </c>
      <c r="B147" s="36" t="s">
        <v>620</v>
      </c>
      <c r="C147" s="8" t="s">
        <v>232</v>
      </c>
      <c r="D147" s="79">
        <v>300</v>
      </c>
      <c r="E147" s="79">
        <v>30</v>
      </c>
      <c r="F147" s="94">
        <f t="shared" si="50"/>
        <v>330</v>
      </c>
      <c r="G147" s="80"/>
      <c r="H147" s="81"/>
      <c r="I147" s="81"/>
      <c r="J147" s="82"/>
      <c r="L147" s="118">
        <f t="shared" ref="L147:L150" si="58">D147*(1-R$418)</f>
        <v>0</v>
      </c>
      <c r="M147" s="79">
        <f>E147*(1-R$419)</f>
        <v>0</v>
      </c>
      <c r="N147" s="75">
        <f t="shared" si="52"/>
        <v>0</v>
      </c>
      <c r="O147" s="89"/>
      <c r="P147" s="151"/>
      <c r="Q147" s="81"/>
      <c r="R147" s="82"/>
      <c r="T147" s="173"/>
    </row>
    <row r="148" spans="1:20" ht="24" thickBot="1">
      <c r="A148" s="6" t="s">
        <v>233</v>
      </c>
      <c r="B148" s="36" t="s">
        <v>620</v>
      </c>
      <c r="C148" s="8" t="s">
        <v>234</v>
      </c>
      <c r="D148" s="79">
        <v>50</v>
      </c>
      <c r="E148" s="79">
        <v>0</v>
      </c>
      <c r="F148" s="94">
        <f t="shared" si="50"/>
        <v>50</v>
      </c>
      <c r="G148" s="80"/>
      <c r="H148" s="81"/>
      <c r="I148" s="81"/>
      <c r="J148" s="82"/>
      <c r="L148" s="118">
        <f t="shared" si="58"/>
        <v>0</v>
      </c>
      <c r="M148" s="79">
        <f>E148*(1-R$419)</f>
        <v>0</v>
      </c>
      <c r="N148" s="75">
        <f t="shared" si="52"/>
        <v>0</v>
      </c>
      <c r="O148" s="89"/>
      <c r="P148" s="151"/>
      <c r="Q148" s="81"/>
      <c r="R148" s="82"/>
      <c r="T148" s="173"/>
    </row>
    <row r="149" spans="1:20" ht="15.75" thickBot="1">
      <c r="A149" s="6" t="s">
        <v>235</v>
      </c>
      <c r="B149" s="36" t="s">
        <v>620</v>
      </c>
      <c r="C149" s="8" t="s">
        <v>236</v>
      </c>
      <c r="D149" s="79">
        <v>175</v>
      </c>
      <c r="E149" s="79">
        <v>35</v>
      </c>
      <c r="F149" s="94">
        <f t="shared" si="50"/>
        <v>210</v>
      </c>
      <c r="G149" s="80"/>
      <c r="H149" s="81"/>
      <c r="I149" s="81"/>
      <c r="J149" s="82"/>
      <c r="L149" s="118">
        <f t="shared" si="58"/>
        <v>0</v>
      </c>
      <c r="M149" s="79">
        <f>E149*(1-R$419)</f>
        <v>0</v>
      </c>
      <c r="N149" s="75">
        <f t="shared" si="52"/>
        <v>0</v>
      </c>
      <c r="O149" s="89"/>
      <c r="P149" s="151"/>
      <c r="Q149" s="81"/>
      <c r="R149" s="82"/>
      <c r="T149" s="173"/>
    </row>
    <row r="150" spans="1:20" ht="15.75" thickBot="1">
      <c r="A150" s="6" t="s">
        <v>237</v>
      </c>
      <c r="B150" s="36" t="s">
        <v>620</v>
      </c>
      <c r="C150" s="8" t="s">
        <v>238</v>
      </c>
      <c r="D150" s="79">
        <v>1250</v>
      </c>
      <c r="E150" s="79">
        <v>35</v>
      </c>
      <c r="F150" s="94">
        <f t="shared" si="50"/>
        <v>1285</v>
      </c>
      <c r="G150" s="80"/>
      <c r="H150" s="81"/>
      <c r="I150" s="81"/>
      <c r="J150" s="82"/>
      <c r="L150" s="118">
        <f t="shared" si="58"/>
        <v>0</v>
      </c>
      <c r="M150" s="79">
        <f>E150*(1-R$419)</f>
        <v>0</v>
      </c>
      <c r="N150" s="75">
        <f t="shared" si="52"/>
        <v>0</v>
      </c>
      <c r="O150" s="89"/>
      <c r="P150" s="151"/>
      <c r="Q150" s="81"/>
      <c r="R150" s="82"/>
      <c r="T150" s="173"/>
    </row>
    <row r="151" spans="1:20" ht="24" thickBot="1">
      <c r="A151" s="6" t="s">
        <v>239</v>
      </c>
      <c r="B151" s="36" t="s">
        <v>620</v>
      </c>
      <c r="C151" s="8" t="s">
        <v>240</v>
      </c>
      <c r="D151" s="79">
        <v>33.4</v>
      </c>
      <c r="E151" s="79">
        <v>30</v>
      </c>
      <c r="F151" s="94">
        <f t="shared" si="50"/>
        <v>63.4</v>
      </c>
      <c r="G151" s="80">
        <v>1</v>
      </c>
      <c r="H151" s="81">
        <f t="shared" si="54"/>
        <v>33.4</v>
      </c>
      <c r="I151" s="81">
        <f t="shared" si="48"/>
        <v>30</v>
      </c>
      <c r="J151" s="82">
        <f t="shared" si="49"/>
        <v>63.4</v>
      </c>
      <c r="L151" s="142"/>
      <c r="M151" s="143"/>
      <c r="N151" s="75">
        <f t="shared" si="52"/>
        <v>0</v>
      </c>
      <c r="O151" s="89"/>
      <c r="P151" s="151">
        <f>G151*ROUND(L151,2)</f>
        <v>0</v>
      </c>
      <c r="Q151" s="81">
        <f>G151*ROUND(M151,2)</f>
        <v>0</v>
      </c>
      <c r="R151" s="82">
        <f t="shared" si="55"/>
        <v>0</v>
      </c>
      <c r="T151" s="173"/>
    </row>
    <row r="152" spans="1:20" ht="15.75" thickBot="1">
      <c r="A152" s="6" t="s">
        <v>241</v>
      </c>
      <c r="B152" s="36" t="s">
        <v>620</v>
      </c>
      <c r="C152" s="8" t="s">
        <v>242</v>
      </c>
      <c r="D152" s="79">
        <v>261.5</v>
      </c>
      <c r="E152" s="79">
        <v>30</v>
      </c>
      <c r="F152" s="94">
        <f t="shared" si="50"/>
        <v>291.5</v>
      </c>
      <c r="G152" s="80"/>
      <c r="H152" s="81"/>
      <c r="I152" s="81"/>
      <c r="J152" s="82"/>
      <c r="L152" s="118">
        <f t="shared" ref="L152" si="59">D152*(1-R$418)</f>
        <v>0</v>
      </c>
      <c r="M152" s="79">
        <f>E152*(1-R$419)</f>
        <v>0</v>
      </c>
      <c r="N152" s="75">
        <f t="shared" si="52"/>
        <v>0</v>
      </c>
      <c r="O152" s="89"/>
      <c r="P152" s="151"/>
      <c r="Q152" s="81"/>
      <c r="R152" s="82"/>
      <c r="T152" s="173"/>
    </row>
    <row r="153" spans="1:20" ht="15.75" thickBot="1">
      <c r="A153" s="6" t="s">
        <v>243</v>
      </c>
      <c r="B153" s="36" t="s">
        <v>620</v>
      </c>
      <c r="C153" s="8" t="s">
        <v>244</v>
      </c>
      <c r="D153" s="79">
        <v>7.36</v>
      </c>
      <c r="E153" s="79">
        <v>30</v>
      </c>
      <c r="F153" s="94">
        <f t="shared" si="50"/>
        <v>37.36</v>
      </c>
      <c r="G153" s="80">
        <v>1</v>
      </c>
      <c r="H153" s="81">
        <f t="shared" si="54"/>
        <v>7.36</v>
      </c>
      <c r="I153" s="81">
        <f t="shared" si="48"/>
        <v>30</v>
      </c>
      <c r="J153" s="82">
        <f t="shared" si="49"/>
        <v>37.36</v>
      </c>
      <c r="L153" s="142"/>
      <c r="M153" s="143"/>
      <c r="N153" s="75">
        <f t="shared" si="52"/>
        <v>0</v>
      </c>
      <c r="O153" s="89"/>
      <c r="P153" s="151">
        <f>G153*ROUND(L153,2)</f>
        <v>0</v>
      </c>
      <c r="Q153" s="81">
        <f>G153*ROUND(M153,2)</f>
        <v>0</v>
      </c>
      <c r="R153" s="82">
        <f t="shared" si="55"/>
        <v>0</v>
      </c>
      <c r="T153" s="173"/>
    </row>
    <row r="154" spans="1:20" ht="15.75" thickBot="1">
      <c r="A154" s="6" t="s">
        <v>245</v>
      </c>
      <c r="B154" s="36" t="s">
        <v>620</v>
      </c>
      <c r="C154" s="8" t="s">
        <v>246</v>
      </c>
      <c r="D154" s="79">
        <v>33.39</v>
      </c>
      <c r="E154" s="79">
        <v>30</v>
      </c>
      <c r="F154" s="94">
        <f t="shared" si="50"/>
        <v>63.39</v>
      </c>
      <c r="G154" s="80"/>
      <c r="H154" s="81"/>
      <c r="I154" s="81"/>
      <c r="J154" s="82"/>
      <c r="L154" s="118">
        <f t="shared" ref="L154:L164" si="60">D154*(1-R$418)</f>
        <v>0</v>
      </c>
      <c r="M154" s="79">
        <f t="shared" ref="M154:M159" si="61">E154*(1-R$419)</f>
        <v>0</v>
      </c>
      <c r="N154" s="75">
        <f t="shared" si="52"/>
        <v>0</v>
      </c>
      <c r="O154" s="89"/>
      <c r="P154" s="151"/>
      <c r="Q154" s="81"/>
      <c r="R154" s="82"/>
      <c r="T154" s="173"/>
    </row>
    <row r="155" spans="1:20" ht="15.75" thickBot="1">
      <c r="A155" s="6" t="s">
        <v>247</v>
      </c>
      <c r="B155" s="36" t="s">
        <v>620</v>
      </c>
      <c r="C155" s="8" t="s">
        <v>248</v>
      </c>
      <c r="D155" s="79">
        <v>33.4</v>
      </c>
      <c r="E155" s="79">
        <v>30</v>
      </c>
      <c r="F155" s="94">
        <f t="shared" si="50"/>
        <v>63.4</v>
      </c>
      <c r="G155" s="80"/>
      <c r="H155" s="81"/>
      <c r="I155" s="81"/>
      <c r="J155" s="82"/>
      <c r="L155" s="118">
        <f t="shared" si="60"/>
        <v>0</v>
      </c>
      <c r="M155" s="79">
        <f t="shared" si="61"/>
        <v>0</v>
      </c>
      <c r="N155" s="75">
        <f t="shared" si="52"/>
        <v>0</v>
      </c>
      <c r="O155" s="89"/>
      <c r="P155" s="151"/>
      <c r="Q155" s="81"/>
      <c r="R155" s="82"/>
      <c r="T155" s="173"/>
    </row>
    <row r="156" spans="1:20" ht="15.75" thickBot="1">
      <c r="A156" s="6" t="s">
        <v>249</v>
      </c>
      <c r="B156" s="36" t="s">
        <v>620</v>
      </c>
      <c r="C156" s="8" t="s">
        <v>250</v>
      </c>
      <c r="D156" s="79">
        <v>142.34</v>
      </c>
      <c r="E156" s="79">
        <v>30</v>
      </c>
      <c r="F156" s="94">
        <f t="shared" si="50"/>
        <v>172.34</v>
      </c>
      <c r="G156" s="80"/>
      <c r="H156" s="81"/>
      <c r="I156" s="81"/>
      <c r="J156" s="82"/>
      <c r="L156" s="118">
        <f t="shared" si="60"/>
        <v>0</v>
      </c>
      <c r="M156" s="79">
        <f t="shared" si="61"/>
        <v>0</v>
      </c>
      <c r="N156" s="75">
        <f t="shared" si="52"/>
        <v>0</v>
      </c>
      <c r="O156" s="89"/>
      <c r="P156" s="151"/>
      <c r="Q156" s="81"/>
      <c r="R156" s="82"/>
      <c r="T156" s="173"/>
    </row>
    <row r="157" spans="1:20" ht="15.75" thickBot="1">
      <c r="A157" s="6" t="s">
        <v>251</v>
      </c>
      <c r="B157" s="36" t="s">
        <v>620</v>
      </c>
      <c r="C157" s="8" t="s">
        <v>252</v>
      </c>
      <c r="D157" s="79">
        <v>175.64</v>
      </c>
      <c r="E157" s="79">
        <v>30</v>
      </c>
      <c r="F157" s="94">
        <f t="shared" si="50"/>
        <v>205.64</v>
      </c>
      <c r="G157" s="80"/>
      <c r="H157" s="81"/>
      <c r="I157" s="81"/>
      <c r="J157" s="82"/>
      <c r="L157" s="118">
        <f t="shared" si="60"/>
        <v>0</v>
      </c>
      <c r="M157" s="79">
        <f t="shared" si="61"/>
        <v>0</v>
      </c>
      <c r="N157" s="75">
        <f t="shared" si="52"/>
        <v>0</v>
      </c>
      <c r="O157" s="89"/>
      <c r="P157" s="151"/>
      <c r="Q157" s="81"/>
      <c r="R157" s="82"/>
      <c r="T157" s="173"/>
    </row>
    <row r="158" spans="1:20" ht="15.75" thickBot="1">
      <c r="A158" s="6" t="s">
        <v>253</v>
      </c>
      <c r="B158" s="36" t="s">
        <v>620</v>
      </c>
      <c r="C158" s="8" t="s">
        <v>254</v>
      </c>
      <c r="D158" s="79">
        <v>33.4</v>
      </c>
      <c r="E158" s="79">
        <v>30</v>
      </c>
      <c r="F158" s="94">
        <f t="shared" si="50"/>
        <v>63.4</v>
      </c>
      <c r="G158" s="80"/>
      <c r="H158" s="81"/>
      <c r="I158" s="81"/>
      <c r="J158" s="82"/>
      <c r="L158" s="118">
        <f t="shared" si="60"/>
        <v>0</v>
      </c>
      <c r="M158" s="79">
        <f t="shared" si="61"/>
        <v>0</v>
      </c>
      <c r="N158" s="75">
        <f t="shared" si="52"/>
        <v>0</v>
      </c>
      <c r="O158" s="89"/>
      <c r="P158" s="151"/>
      <c r="Q158" s="81"/>
      <c r="R158" s="82"/>
      <c r="T158" s="173"/>
    </row>
    <row r="159" spans="1:20" ht="15.75" thickBot="1">
      <c r="A159" s="6" t="s">
        <v>255</v>
      </c>
      <c r="B159" s="36" t="s">
        <v>620</v>
      </c>
      <c r="C159" s="8" t="s">
        <v>618</v>
      </c>
      <c r="D159" s="79">
        <v>36.619999999999997</v>
      </c>
      <c r="E159" s="79">
        <v>30</v>
      </c>
      <c r="F159" s="94">
        <f t="shared" si="50"/>
        <v>66.62</v>
      </c>
      <c r="G159" s="80"/>
      <c r="H159" s="81"/>
      <c r="I159" s="81"/>
      <c r="J159" s="82"/>
      <c r="L159" s="118">
        <f t="shared" si="60"/>
        <v>0</v>
      </c>
      <c r="M159" s="79">
        <f t="shared" si="61"/>
        <v>0</v>
      </c>
      <c r="N159" s="75">
        <f t="shared" si="52"/>
        <v>0</v>
      </c>
      <c r="O159" s="89"/>
      <c r="P159" s="151"/>
      <c r="Q159" s="81"/>
      <c r="R159" s="82"/>
      <c r="T159" s="173"/>
    </row>
    <row r="160" spans="1:20" ht="15.75" thickBot="1">
      <c r="A160" s="6" t="s">
        <v>256</v>
      </c>
      <c r="B160" s="36" t="s">
        <v>620</v>
      </c>
      <c r="C160" s="8" t="s">
        <v>619</v>
      </c>
      <c r="D160" s="79">
        <v>33.39</v>
      </c>
      <c r="E160" s="79">
        <v>30</v>
      </c>
      <c r="F160" s="94">
        <f t="shared" si="50"/>
        <v>63.39</v>
      </c>
      <c r="G160" s="80">
        <v>1</v>
      </c>
      <c r="H160" s="81">
        <f t="shared" si="54"/>
        <v>33.39</v>
      </c>
      <c r="I160" s="81">
        <f t="shared" si="48"/>
        <v>30</v>
      </c>
      <c r="J160" s="82">
        <f t="shared" si="49"/>
        <v>63.39</v>
      </c>
      <c r="L160" s="142"/>
      <c r="M160" s="143"/>
      <c r="N160" s="75">
        <f t="shared" si="52"/>
        <v>0</v>
      </c>
      <c r="O160" s="89"/>
      <c r="P160" s="151">
        <f>G160*ROUND(L160,2)</f>
        <v>0</v>
      </c>
      <c r="Q160" s="81">
        <f>G160*ROUND(M160,2)</f>
        <v>0</v>
      </c>
      <c r="R160" s="82">
        <f t="shared" si="55"/>
        <v>0</v>
      </c>
      <c r="T160" s="173"/>
    </row>
    <row r="161" spans="1:20" ht="15.75" thickBot="1">
      <c r="A161" s="6" t="s">
        <v>257</v>
      </c>
      <c r="B161" s="36" t="s">
        <v>620</v>
      </c>
      <c r="C161" s="8" t="s">
        <v>258</v>
      </c>
      <c r="D161" s="79">
        <v>39.9</v>
      </c>
      <c r="E161" s="79">
        <v>30</v>
      </c>
      <c r="F161" s="94">
        <f t="shared" si="50"/>
        <v>69.900000000000006</v>
      </c>
      <c r="G161" s="80"/>
      <c r="H161" s="81"/>
      <c r="I161" s="81"/>
      <c r="J161" s="82"/>
      <c r="L161" s="118">
        <f t="shared" si="60"/>
        <v>0</v>
      </c>
      <c r="M161" s="79">
        <f>E161*(1-R$419)</f>
        <v>0</v>
      </c>
      <c r="N161" s="75">
        <f t="shared" si="52"/>
        <v>0</v>
      </c>
      <c r="O161" s="89"/>
      <c r="P161" s="151"/>
      <c r="Q161" s="81"/>
      <c r="R161" s="82"/>
      <c r="T161" s="173"/>
    </row>
    <row r="162" spans="1:20" ht="15.75" thickBot="1">
      <c r="A162" s="6" t="s">
        <v>259</v>
      </c>
      <c r="B162" s="36" t="s">
        <v>620</v>
      </c>
      <c r="C162" s="8" t="s">
        <v>260</v>
      </c>
      <c r="D162" s="79">
        <v>214.19</v>
      </c>
      <c r="E162" s="79">
        <v>30</v>
      </c>
      <c r="F162" s="94">
        <f t="shared" si="50"/>
        <v>244.19</v>
      </c>
      <c r="G162" s="80"/>
      <c r="H162" s="81"/>
      <c r="I162" s="81"/>
      <c r="J162" s="82"/>
      <c r="L162" s="118">
        <f t="shared" si="60"/>
        <v>0</v>
      </c>
      <c r="M162" s="79">
        <f>E162*(1-R$419)</f>
        <v>0</v>
      </c>
      <c r="N162" s="75">
        <f t="shared" si="52"/>
        <v>0</v>
      </c>
      <c r="O162" s="89"/>
      <c r="P162" s="151"/>
      <c r="Q162" s="81"/>
      <c r="R162" s="82"/>
      <c r="T162" s="173"/>
    </row>
    <row r="163" spans="1:20" ht="15.75" thickBot="1">
      <c r="A163" s="6" t="s">
        <v>261</v>
      </c>
      <c r="B163" s="36" t="s">
        <v>620</v>
      </c>
      <c r="C163" s="8" t="s">
        <v>262</v>
      </c>
      <c r="D163" s="79">
        <v>95.7</v>
      </c>
      <c r="E163" s="79">
        <v>30</v>
      </c>
      <c r="F163" s="94">
        <f t="shared" si="50"/>
        <v>125.7</v>
      </c>
      <c r="G163" s="80"/>
      <c r="H163" s="81"/>
      <c r="I163" s="81"/>
      <c r="J163" s="82"/>
      <c r="L163" s="118">
        <f t="shared" si="60"/>
        <v>0</v>
      </c>
      <c r="M163" s="79">
        <f>E163*(1-R$419)</f>
        <v>0</v>
      </c>
      <c r="N163" s="75">
        <f t="shared" si="52"/>
        <v>0</v>
      </c>
      <c r="O163" s="89"/>
      <c r="P163" s="151"/>
      <c r="Q163" s="81"/>
      <c r="R163" s="82"/>
      <c r="T163" s="173"/>
    </row>
    <row r="164" spans="1:20" ht="15.75" thickBot="1">
      <c r="A164" s="6" t="s">
        <v>263</v>
      </c>
      <c r="B164" s="36" t="s">
        <v>620</v>
      </c>
      <c r="C164" s="8" t="s">
        <v>264</v>
      </c>
      <c r="D164" s="79">
        <v>95.7</v>
      </c>
      <c r="E164" s="79">
        <v>30</v>
      </c>
      <c r="F164" s="94">
        <f t="shared" si="50"/>
        <v>125.7</v>
      </c>
      <c r="G164" s="80"/>
      <c r="H164" s="81"/>
      <c r="I164" s="81"/>
      <c r="J164" s="82"/>
      <c r="L164" s="118">
        <f t="shared" si="60"/>
        <v>0</v>
      </c>
      <c r="M164" s="79">
        <f>E164*(1-R$419)</f>
        <v>0</v>
      </c>
      <c r="N164" s="75">
        <f t="shared" si="52"/>
        <v>0</v>
      </c>
      <c r="O164" s="89"/>
      <c r="P164" s="151"/>
      <c r="Q164" s="81"/>
      <c r="R164" s="82"/>
      <c r="T164" s="173"/>
    </row>
    <row r="165" spans="1:20" ht="15.75" thickBot="1">
      <c r="A165" s="6" t="s">
        <v>265</v>
      </c>
      <c r="B165" s="36" t="s">
        <v>620</v>
      </c>
      <c r="C165" s="8" t="s">
        <v>266</v>
      </c>
      <c r="D165" s="79">
        <v>522.01</v>
      </c>
      <c r="E165" s="79">
        <v>30</v>
      </c>
      <c r="F165" s="94">
        <f t="shared" si="50"/>
        <v>552.01</v>
      </c>
      <c r="G165" s="86">
        <v>1</v>
      </c>
      <c r="H165" s="87">
        <f t="shared" si="54"/>
        <v>522.01</v>
      </c>
      <c r="I165" s="87">
        <f t="shared" si="48"/>
        <v>30</v>
      </c>
      <c r="J165" s="88">
        <f t="shared" si="49"/>
        <v>552.01</v>
      </c>
      <c r="L165" s="142"/>
      <c r="M165" s="143"/>
      <c r="N165" s="75">
        <f t="shared" si="52"/>
        <v>0</v>
      </c>
      <c r="O165" s="107"/>
      <c r="P165" s="152">
        <f>G165*ROUND(L165,2)</f>
        <v>0</v>
      </c>
      <c r="Q165" s="87">
        <f>G165*ROUND(M165,2)</f>
        <v>0</v>
      </c>
      <c r="R165" s="88">
        <f t="shared" si="55"/>
        <v>0</v>
      </c>
      <c r="T165" s="173"/>
    </row>
    <row r="166" spans="1:20" ht="15.75" thickBot="1">
      <c r="A166" s="23"/>
      <c r="B166" s="23"/>
      <c r="C166" s="24"/>
      <c r="D166" s="89"/>
      <c r="E166" s="89"/>
      <c r="F166" s="89"/>
      <c r="G166" s="90"/>
      <c r="L166" s="89"/>
      <c r="M166" s="89"/>
      <c r="N166" s="89"/>
      <c r="O166" s="89"/>
      <c r="T166" s="173"/>
    </row>
    <row r="167" spans="1:20" ht="15.75" thickBot="1">
      <c r="A167" s="23"/>
      <c r="B167" s="23"/>
      <c r="C167" s="24"/>
      <c r="D167" s="89"/>
      <c r="E167" s="184" t="s">
        <v>587</v>
      </c>
      <c r="F167" s="185"/>
      <c r="G167" s="185"/>
      <c r="H167" s="116">
        <f t="shared" ref="H167:I167" si="62">SUM(H133:H166)</f>
        <v>4156.76</v>
      </c>
      <c r="I167" s="68">
        <f t="shared" si="62"/>
        <v>570</v>
      </c>
      <c r="J167" s="68">
        <f>SUM(J133:J166)</f>
        <v>4726.7600000000011</v>
      </c>
      <c r="L167" s="184" t="s">
        <v>587</v>
      </c>
      <c r="M167" s="185"/>
      <c r="N167" s="186"/>
      <c r="O167" s="40"/>
      <c r="P167" s="116">
        <f t="shared" ref="P167:Q167" si="63">SUM(P133:P166)</f>
        <v>0</v>
      </c>
      <c r="Q167" s="68">
        <f t="shared" si="63"/>
        <v>0</v>
      </c>
      <c r="R167" s="68">
        <f>SUM(R133:R166)</f>
        <v>0</v>
      </c>
      <c r="T167" s="173"/>
    </row>
    <row r="168" spans="1:20" ht="15.75" thickBot="1">
      <c r="A168" s="23"/>
      <c r="B168" s="23"/>
      <c r="C168" s="24"/>
      <c r="D168" s="89"/>
      <c r="E168" s="89"/>
      <c r="F168" s="89"/>
      <c r="G168" s="90"/>
      <c r="L168" s="89"/>
      <c r="M168" s="89"/>
      <c r="N168" s="89"/>
      <c r="O168" s="89"/>
      <c r="T168" s="173"/>
    </row>
    <row r="169" spans="1:20" ht="15.75" thickBot="1">
      <c r="A169" s="217" t="s">
        <v>267</v>
      </c>
      <c r="B169" s="218"/>
      <c r="C169" s="218"/>
      <c r="D169" s="218"/>
      <c r="E169" s="218"/>
      <c r="F169" s="219"/>
      <c r="G169" s="56"/>
      <c r="H169" s="99"/>
      <c r="I169" s="99"/>
      <c r="J169" s="100"/>
      <c r="L169" s="181" t="s">
        <v>267</v>
      </c>
      <c r="M169" s="182"/>
      <c r="N169" s="182"/>
      <c r="O169" s="182"/>
      <c r="P169" s="182"/>
      <c r="Q169" s="182"/>
      <c r="R169" s="183"/>
      <c r="T169" s="173"/>
    </row>
    <row r="170" spans="1:20" ht="51.75" thickBot="1">
      <c r="A170" s="55" t="s">
        <v>1</v>
      </c>
      <c r="B170" s="52" t="s">
        <v>2</v>
      </c>
      <c r="C170" s="52" t="s">
        <v>3</v>
      </c>
      <c r="D170" s="57" t="s">
        <v>624</v>
      </c>
      <c r="E170" s="69" t="s">
        <v>636</v>
      </c>
      <c r="F170" s="70" t="s">
        <v>4</v>
      </c>
      <c r="G170" s="168" t="s">
        <v>604</v>
      </c>
      <c r="H170" s="169" t="s">
        <v>623</v>
      </c>
      <c r="I170" s="72" t="s">
        <v>637</v>
      </c>
      <c r="J170" s="73" t="s">
        <v>626</v>
      </c>
      <c r="L170" s="159" t="s">
        <v>624</v>
      </c>
      <c r="M170" s="69" t="s">
        <v>636</v>
      </c>
      <c r="N170" s="162" t="s">
        <v>4</v>
      </c>
      <c r="O170" s="70"/>
      <c r="P170" s="161" t="s">
        <v>623</v>
      </c>
      <c r="Q170" s="72" t="s">
        <v>637</v>
      </c>
      <c r="R170" s="93" t="s">
        <v>626</v>
      </c>
      <c r="T170" s="173"/>
    </row>
    <row r="171" spans="1:20" ht="35.25" thickBot="1">
      <c r="A171" s="3" t="s">
        <v>268</v>
      </c>
      <c r="B171" s="4" t="s">
        <v>620</v>
      </c>
      <c r="C171" s="5" t="s">
        <v>269</v>
      </c>
      <c r="D171" s="74">
        <v>5090</v>
      </c>
      <c r="E171" s="74">
        <v>520</v>
      </c>
      <c r="F171" s="94">
        <f t="shared" ref="F171:F189" si="64">D171+E171</f>
        <v>5610</v>
      </c>
      <c r="G171" s="80">
        <v>5</v>
      </c>
      <c r="H171" s="81">
        <f t="shared" si="54"/>
        <v>25450</v>
      </c>
      <c r="I171" s="81">
        <f t="shared" si="48"/>
        <v>2600</v>
      </c>
      <c r="J171" s="82">
        <f t="shared" si="49"/>
        <v>28050</v>
      </c>
      <c r="L171" s="144"/>
      <c r="M171" s="145"/>
      <c r="N171" s="75">
        <f t="shared" ref="N171:N189" si="65">L171+M171</f>
        <v>0</v>
      </c>
      <c r="O171" s="89"/>
      <c r="P171" s="150">
        <f>G171*ROUND(L171,2)</f>
        <v>0</v>
      </c>
      <c r="Q171" s="96">
        <f>G171*ROUND(M171,2)</f>
        <v>0</v>
      </c>
      <c r="R171" s="97">
        <f t="shared" ref="R171:R189" si="66">P171+Q171</f>
        <v>0</v>
      </c>
      <c r="T171" s="173"/>
    </row>
    <row r="172" spans="1:20" ht="35.25" thickBot="1">
      <c r="A172" s="6" t="s">
        <v>270</v>
      </c>
      <c r="B172" s="36" t="s">
        <v>620</v>
      </c>
      <c r="C172" s="8" t="s">
        <v>271</v>
      </c>
      <c r="D172" s="79">
        <v>5340</v>
      </c>
      <c r="E172" s="79">
        <v>580</v>
      </c>
      <c r="F172" s="94">
        <f t="shared" si="64"/>
        <v>5920</v>
      </c>
      <c r="G172" s="80">
        <v>0</v>
      </c>
      <c r="H172" s="81"/>
      <c r="I172" s="81"/>
      <c r="J172" s="82"/>
      <c r="L172" s="118">
        <f t="shared" ref="L172:L178" si="67">D172*(1-R$418)</f>
        <v>0</v>
      </c>
      <c r="M172" s="79">
        <f t="shared" ref="M172:M178" si="68">E172*(1-R$419)</f>
        <v>0</v>
      </c>
      <c r="N172" s="75">
        <f t="shared" si="65"/>
        <v>0</v>
      </c>
      <c r="O172" s="89"/>
      <c r="P172" s="151"/>
      <c r="Q172" s="81"/>
      <c r="R172" s="82"/>
      <c r="T172" s="173"/>
    </row>
    <row r="173" spans="1:20" ht="15.75" thickBot="1">
      <c r="A173" s="6" t="s">
        <v>272</v>
      </c>
      <c r="B173" s="36" t="s">
        <v>620</v>
      </c>
      <c r="C173" s="8" t="s">
        <v>273</v>
      </c>
      <c r="D173" s="79">
        <v>130.38</v>
      </c>
      <c r="E173" s="79">
        <v>75</v>
      </c>
      <c r="F173" s="94">
        <f t="shared" si="64"/>
        <v>205.38</v>
      </c>
      <c r="G173" s="80"/>
      <c r="H173" s="81"/>
      <c r="I173" s="81"/>
      <c r="J173" s="82"/>
      <c r="L173" s="118">
        <f t="shared" si="67"/>
        <v>0</v>
      </c>
      <c r="M173" s="79">
        <f t="shared" si="68"/>
        <v>0</v>
      </c>
      <c r="N173" s="75">
        <f t="shared" si="65"/>
        <v>0</v>
      </c>
      <c r="O173" s="89"/>
      <c r="P173" s="151"/>
      <c r="Q173" s="81"/>
      <c r="R173" s="82"/>
      <c r="T173" s="173"/>
    </row>
    <row r="174" spans="1:20" ht="15.75" thickBot="1">
      <c r="A174" s="6" t="s">
        <v>274</v>
      </c>
      <c r="B174" s="36" t="s">
        <v>620</v>
      </c>
      <c r="C174" s="8" t="s">
        <v>275</v>
      </c>
      <c r="D174" s="79">
        <v>506.93</v>
      </c>
      <c r="E174" s="79">
        <v>75</v>
      </c>
      <c r="F174" s="94">
        <f t="shared" si="64"/>
        <v>581.93000000000006</v>
      </c>
      <c r="G174" s="80"/>
      <c r="H174" s="81"/>
      <c r="I174" s="81"/>
      <c r="J174" s="82"/>
      <c r="L174" s="118">
        <f t="shared" si="67"/>
        <v>0</v>
      </c>
      <c r="M174" s="79">
        <f t="shared" si="68"/>
        <v>0</v>
      </c>
      <c r="N174" s="75">
        <f t="shared" si="65"/>
        <v>0</v>
      </c>
      <c r="O174" s="89"/>
      <c r="P174" s="151"/>
      <c r="Q174" s="81"/>
      <c r="R174" s="82"/>
      <c r="T174" s="173"/>
    </row>
    <row r="175" spans="1:20" ht="24" thickBot="1">
      <c r="A175" s="6" t="s">
        <v>276</v>
      </c>
      <c r="B175" s="36" t="s">
        <v>620</v>
      </c>
      <c r="C175" s="8" t="s">
        <v>277</v>
      </c>
      <c r="D175" s="79">
        <v>391.56</v>
      </c>
      <c r="E175" s="79">
        <v>45</v>
      </c>
      <c r="F175" s="94">
        <f t="shared" si="64"/>
        <v>436.56</v>
      </c>
      <c r="G175" s="80"/>
      <c r="H175" s="81"/>
      <c r="I175" s="81"/>
      <c r="J175" s="82"/>
      <c r="L175" s="118">
        <f t="shared" si="67"/>
        <v>0</v>
      </c>
      <c r="M175" s="79">
        <f t="shared" si="68"/>
        <v>0</v>
      </c>
      <c r="N175" s="75">
        <f t="shared" si="65"/>
        <v>0</v>
      </c>
      <c r="O175" s="89"/>
      <c r="P175" s="151"/>
      <c r="Q175" s="81"/>
      <c r="R175" s="82"/>
      <c r="T175" s="173"/>
    </row>
    <row r="176" spans="1:20" ht="15.75" thickBot="1">
      <c r="A176" s="6" t="s">
        <v>278</v>
      </c>
      <c r="B176" s="36" t="s">
        <v>620</v>
      </c>
      <c r="C176" s="8" t="s">
        <v>279</v>
      </c>
      <c r="D176" s="79">
        <v>76.180000000000007</v>
      </c>
      <c r="E176" s="79">
        <v>24</v>
      </c>
      <c r="F176" s="94">
        <f t="shared" si="64"/>
        <v>100.18</v>
      </c>
      <c r="G176" s="80"/>
      <c r="H176" s="81"/>
      <c r="I176" s="81"/>
      <c r="J176" s="82"/>
      <c r="L176" s="118">
        <f t="shared" si="67"/>
        <v>0</v>
      </c>
      <c r="M176" s="79">
        <f t="shared" si="68"/>
        <v>0</v>
      </c>
      <c r="N176" s="75">
        <f t="shared" si="65"/>
        <v>0</v>
      </c>
      <c r="O176" s="89"/>
      <c r="P176" s="151"/>
      <c r="Q176" s="81"/>
      <c r="R176" s="82"/>
      <c r="T176" s="173"/>
    </row>
    <row r="177" spans="1:20" ht="15.75" thickBot="1">
      <c r="A177" s="6" t="s">
        <v>280</v>
      </c>
      <c r="B177" s="36" t="s">
        <v>620</v>
      </c>
      <c r="C177" s="8" t="s">
        <v>281</v>
      </c>
      <c r="D177" s="79">
        <v>108.82</v>
      </c>
      <c r="E177" s="79">
        <v>24</v>
      </c>
      <c r="F177" s="94">
        <f t="shared" si="64"/>
        <v>132.82</v>
      </c>
      <c r="G177" s="80"/>
      <c r="H177" s="81"/>
      <c r="I177" s="81"/>
      <c r="J177" s="82"/>
      <c r="L177" s="118">
        <f t="shared" si="67"/>
        <v>0</v>
      </c>
      <c r="M177" s="79">
        <f t="shared" si="68"/>
        <v>0</v>
      </c>
      <c r="N177" s="75">
        <f t="shared" si="65"/>
        <v>0</v>
      </c>
      <c r="O177" s="89"/>
      <c r="P177" s="151"/>
      <c r="Q177" s="81"/>
      <c r="R177" s="82"/>
      <c r="T177" s="173"/>
    </row>
    <row r="178" spans="1:20" ht="15.75" thickBot="1">
      <c r="A178" s="6" t="s">
        <v>282</v>
      </c>
      <c r="B178" s="36" t="s">
        <v>620</v>
      </c>
      <c r="C178" s="8" t="s">
        <v>283</v>
      </c>
      <c r="D178" s="79">
        <v>288.88</v>
      </c>
      <c r="E178" s="79">
        <v>43.2</v>
      </c>
      <c r="F178" s="94">
        <f t="shared" si="64"/>
        <v>332.08</v>
      </c>
      <c r="G178" s="80"/>
      <c r="H178" s="81"/>
      <c r="I178" s="81"/>
      <c r="J178" s="82"/>
      <c r="L178" s="118">
        <f t="shared" si="67"/>
        <v>0</v>
      </c>
      <c r="M178" s="79">
        <f t="shared" si="68"/>
        <v>0</v>
      </c>
      <c r="N178" s="75">
        <f t="shared" si="65"/>
        <v>0</v>
      </c>
      <c r="O178" s="89"/>
      <c r="P178" s="151"/>
      <c r="Q178" s="81"/>
      <c r="R178" s="82"/>
      <c r="T178" s="173"/>
    </row>
    <row r="179" spans="1:20" ht="24" thickBot="1">
      <c r="A179" s="6" t="s">
        <v>284</v>
      </c>
      <c r="B179" s="36" t="s">
        <v>620</v>
      </c>
      <c r="C179" s="8" t="s">
        <v>285</v>
      </c>
      <c r="D179" s="79">
        <v>515.46</v>
      </c>
      <c r="E179" s="79">
        <v>30</v>
      </c>
      <c r="F179" s="94">
        <f t="shared" si="64"/>
        <v>545.46</v>
      </c>
      <c r="G179" s="80">
        <v>15</v>
      </c>
      <c r="H179" s="81">
        <f t="shared" si="54"/>
        <v>7731.9000000000005</v>
      </c>
      <c r="I179" s="81">
        <f t="shared" si="48"/>
        <v>450</v>
      </c>
      <c r="J179" s="82">
        <f t="shared" si="49"/>
        <v>8181.9000000000005</v>
      </c>
      <c r="L179" s="142"/>
      <c r="M179" s="143"/>
      <c r="N179" s="75">
        <f t="shared" si="65"/>
        <v>0</v>
      </c>
      <c r="O179" s="89"/>
      <c r="P179" s="151">
        <f>G179*ROUND(L179,2)</f>
        <v>0</v>
      </c>
      <c r="Q179" s="81">
        <f>G179*ROUND(M179,2)</f>
        <v>0</v>
      </c>
      <c r="R179" s="82">
        <f t="shared" si="66"/>
        <v>0</v>
      </c>
      <c r="T179" s="173"/>
    </row>
    <row r="180" spans="1:20" ht="24" thickBot="1">
      <c r="A180" s="6" t="s">
        <v>286</v>
      </c>
      <c r="B180" s="36" t="s">
        <v>620</v>
      </c>
      <c r="C180" s="8" t="s">
        <v>287</v>
      </c>
      <c r="D180" s="79">
        <v>874.92</v>
      </c>
      <c r="E180" s="79">
        <v>30</v>
      </c>
      <c r="F180" s="94">
        <f t="shared" si="64"/>
        <v>904.92</v>
      </c>
      <c r="G180" s="80">
        <v>10</v>
      </c>
      <c r="H180" s="81">
        <f t="shared" si="54"/>
        <v>8749.1999999999989</v>
      </c>
      <c r="I180" s="81">
        <f t="shared" si="48"/>
        <v>300</v>
      </c>
      <c r="J180" s="82">
        <f t="shared" si="49"/>
        <v>9049.1999999999989</v>
      </c>
      <c r="L180" s="142"/>
      <c r="M180" s="143"/>
      <c r="N180" s="75">
        <f t="shared" si="65"/>
        <v>0</v>
      </c>
      <c r="O180" s="89"/>
      <c r="P180" s="151">
        <f>G180*ROUND(L180,2)</f>
        <v>0</v>
      </c>
      <c r="Q180" s="81">
        <f>G180*ROUND(M180,2)</f>
        <v>0</v>
      </c>
      <c r="R180" s="82">
        <f t="shared" si="66"/>
        <v>0</v>
      </c>
      <c r="T180" s="173"/>
    </row>
    <row r="181" spans="1:20" ht="24" thickBot="1">
      <c r="A181" s="6" t="s">
        <v>288</v>
      </c>
      <c r="B181" s="36" t="s">
        <v>620</v>
      </c>
      <c r="C181" s="8" t="s">
        <v>289</v>
      </c>
      <c r="D181" s="79">
        <v>853.39</v>
      </c>
      <c r="E181" s="79">
        <v>30</v>
      </c>
      <c r="F181" s="94">
        <f t="shared" si="64"/>
        <v>883.39</v>
      </c>
      <c r="G181" s="80">
        <v>10</v>
      </c>
      <c r="H181" s="81">
        <f t="shared" si="54"/>
        <v>8533.9</v>
      </c>
      <c r="I181" s="81">
        <f t="shared" si="48"/>
        <v>300</v>
      </c>
      <c r="J181" s="82">
        <f t="shared" si="49"/>
        <v>8833.9</v>
      </c>
      <c r="L181" s="142"/>
      <c r="M181" s="143"/>
      <c r="N181" s="75">
        <f t="shared" si="65"/>
        <v>0</v>
      </c>
      <c r="O181" s="89"/>
      <c r="P181" s="151">
        <f>G181*ROUND(L181,2)</f>
        <v>0</v>
      </c>
      <c r="Q181" s="81">
        <f>G181*ROUND(M181,2)</f>
        <v>0</v>
      </c>
      <c r="R181" s="82">
        <f t="shared" si="66"/>
        <v>0</v>
      </c>
      <c r="T181" s="173"/>
    </row>
    <row r="182" spans="1:20" ht="35.25" thickBot="1">
      <c r="A182" s="6" t="s">
        <v>290</v>
      </c>
      <c r="B182" s="7"/>
      <c r="C182" s="8" t="s">
        <v>291</v>
      </c>
      <c r="D182" s="79">
        <v>271.44</v>
      </c>
      <c r="E182" s="79">
        <v>45</v>
      </c>
      <c r="F182" s="94">
        <f t="shared" si="64"/>
        <v>316.44</v>
      </c>
      <c r="G182" s="80">
        <v>0</v>
      </c>
      <c r="H182" s="81"/>
      <c r="I182" s="81"/>
      <c r="J182" s="82"/>
      <c r="L182" s="118">
        <f t="shared" ref="L182:L187" si="69">D182*(1-R$418)</f>
        <v>0</v>
      </c>
      <c r="M182" s="79">
        <f>E182*(1-R$419)</f>
        <v>0</v>
      </c>
      <c r="N182" s="75">
        <f t="shared" si="65"/>
        <v>0</v>
      </c>
      <c r="O182" s="89"/>
      <c r="P182" s="151"/>
      <c r="Q182" s="81"/>
      <c r="R182" s="82"/>
      <c r="T182" s="173"/>
    </row>
    <row r="183" spans="1:20" ht="15.75" thickBot="1">
      <c r="A183" s="6" t="s">
        <v>292</v>
      </c>
      <c r="B183" s="36" t="s">
        <v>620</v>
      </c>
      <c r="C183" s="8" t="s">
        <v>293</v>
      </c>
      <c r="D183" s="79">
        <v>3316.69</v>
      </c>
      <c r="E183" s="79">
        <v>75</v>
      </c>
      <c r="F183" s="94">
        <f t="shared" si="64"/>
        <v>3391.69</v>
      </c>
      <c r="G183" s="80"/>
      <c r="H183" s="81"/>
      <c r="I183" s="81"/>
      <c r="J183" s="82"/>
      <c r="L183" s="118">
        <f t="shared" si="69"/>
        <v>0</v>
      </c>
      <c r="M183" s="79">
        <f>E183*(1-R$419)</f>
        <v>0</v>
      </c>
      <c r="N183" s="75">
        <f t="shared" si="65"/>
        <v>0</v>
      </c>
      <c r="O183" s="89"/>
      <c r="P183" s="151"/>
      <c r="Q183" s="81"/>
      <c r="R183" s="82"/>
      <c r="T183" s="173"/>
    </row>
    <row r="184" spans="1:20" ht="69" thickBot="1">
      <c r="A184" s="6" t="s">
        <v>294</v>
      </c>
      <c r="B184" s="36" t="s">
        <v>620</v>
      </c>
      <c r="C184" s="8" t="s">
        <v>295</v>
      </c>
      <c r="D184" s="79">
        <v>4375</v>
      </c>
      <c r="E184" s="84"/>
      <c r="F184" s="94">
        <f t="shared" si="64"/>
        <v>4375</v>
      </c>
      <c r="G184" s="80"/>
      <c r="H184" s="81"/>
      <c r="I184" s="81"/>
      <c r="J184" s="82"/>
      <c r="L184" s="118">
        <f t="shared" si="69"/>
        <v>0</v>
      </c>
      <c r="M184" s="79"/>
      <c r="N184" s="75">
        <f t="shared" si="65"/>
        <v>0</v>
      </c>
      <c r="O184" s="89"/>
      <c r="P184" s="151"/>
      <c r="Q184" s="81"/>
      <c r="R184" s="82"/>
      <c r="T184" s="173"/>
    </row>
    <row r="185" spans="1:20" ht="35.25" thickBot="1">
      <c r="A185" s="6" t="s">
        <v>296</v>
      </c>
      <c r="B185" s="36" t="s">
        <v>620</v>
      </c>
      <c r="C185" s="8" t="s">
        <v>297</v>
      </c>
      <c r="D185" s="79">
        <v>2049.84</v>
      </c>
      <c r="E185" s="79">
        <v>96</v>
      </c>
      <c r="F185" s="94">
        <f t="shared" si="64"/>
        <v>2145.84</v>
      </c>
      <c r="G185" s="80"/>
      <c r="H185" s="81"/>
      <c r="I185" s="81"/>
      <c r="J185" s="82"/>
      <c r="L185" s="118">
        <f t="shared" si="69"/>
        <v>0</v>
      </c>
      <c r="M185" s="79">
        <f>E185*(1-R$419)</f>
        <v>0</v>
      </c>
      <c r="N185" s="75">
        <f t="shared" si="65"/>
        <v>0</v>
      </c>
      <c r="O185" s="89"/>
      <c r="P185" s="151"/>
      <c r="Q185" s="81"/>
      <c r="R185" s="82"/>
      <c r="T185" s="173"/>
    </row>
    <row r="186" spans="1:20" ht="35.25" thickBot="1">
      <c r="A186" s="6" t="s">
        <v>298</v>
      </c>
      <c r="B186" s="36" t="s">
        <v>620</v>
      </c>
      <c r="C186" s="8" t="s">
        <v>299</v>
      </c>
      <c r="D186" s="79">
        <v>1392.24</v>
      </c>
      <c r="E186" s="84"/>
      <c r="F186" s="94">
        <f t="shared" si="64"/>
        <v>1392.24</v>
      </c>
      <c r="G186" s="80"/>
      <c r="H186" s="81"/>
      <c r="I186" s="81"/>
      <c r="J186" s="82"/>
      <c r="L186" s="118">
        <f t="shared" si="69"/>
        <v>0</v>
      </c>
      <c r="M186" s="84"/>
      <c r="N186" s="75">
        <f t="shared" si="65"/>
        <v>0</v>
      </c>
      <c r="O186" s="89"/>
      <c r="P186" s="151"/>
      <c r="Q186" s="81"/>
      <c r="R186" s="82"/>
      <c r="T186" s="173"/>
    </row>
    <row r="187" spans="1:20" ht="24" thickBot="1">
      <c r="A187" s="6" t="s">
        <v>300</v>
      </c>
      <c r="B187" s="36" t="s">
        <v>620</v>
      </c>
      <c r="C187" s="8" t="s">
        <v>301</v>
      </c>
      <c r="D187" s="79">
        <v>1116.1099999999999</v>
      </c>
      <c r="E187" s="84"/>
      <c r="F187" s="94">
        <f t="shared" si="64"/>
        <v>1116.1099999999999</v>
      </c>
      <c r="G187" s="80"/>
      <c r="H187" s="81"/>
      <c r="I187" s="81"/>
      <c r="J187" s="82"/>
      <c r="L187" s="118">
        <f t="shared" si="69"/>
        <v>0</v>
      </c>
      <c r="M187" s="84"/>
      <c r="N187" s="75">
        <f t="shared" si="65"/>
        <v>0</v>
      </c>
      <c r="O187" s="89"/>
      <c r="P187" s="151"/>
      <c r="Q187" s="81"/>
      <c r="R187" s="82"/>
      <c r="T187" s="173"/>
    </row>
    <row r="188" spans="1:20" ht="69" thickBot="1">
      <c r="A188" s="6" t="s">
        <v>302</v>
      </c>
      <c r="B188" s="36" t="s">
        <v>620</v>
      </c>
      <c r="C188" s="8" t="s">
        <v>303</v>
      </c>
      <c r="D188" s="79">
        <v>1605</v>
      </c>
      <c r="E188" s="84"/>
      <c r="F188" s="94">
        <f t="shared" si="64"/>
        <v>1605</v>
      </c>
      <c r="G188" s="80">
        <v>1</v>
      </c>
      <c r="H188" s="81">
        <f t="shared" si="54"/>
        <v>1605</v>
      </c>
      <c r="I188" s="81"/>
      <c r="J188" s="82">
        <f t="shared" si="49"/>
        <v>1605</v>
      </c>
      <c r="L188" s="142"/>
      <c r="M188" s="84"/>
      <c r="N188" s="75">
        <f t="shared" si="65"/>
        <v>0</v>
      </c>
      <c r="O188" s="89"/>
      <c r="P188" s="151">
        <f>G188*ROUND(L188,2)</f>
        <v>0</v>
      </c>
      <c r="Q188" s="81"/>
      <c r="R188" s="82">
        <f t="shared" si="66"/>
        <v>0</v>
      </c>
      <c r="T188" s="173"/>
    </row>
    <row r="189" spans="1:20" ht="35.25" thickBot="1">
      <c r="A189" s="6" t="s">
        <v>304</v>
      </c>
      <c r="B189" s="36" t="s">
        <v>620</v>
      </c>
      <c r="C189" s="8" t="s">
        <v>305</v>
      </c>
      <c r="D189" s="79">
        <v>1905</v>
      </c>
      <c r="E189" s="84"/>
      <c r="F189" s="94">
        <f t="shared" si="64"/>
        <v>1905</v>
      </c>
      <c r="G189" s="86">
        <v>1</v>
      </c>
      <c r="H189" s="87">
        <f t="shared" si="54"/>
        <v>1905</v>
      </c>
      <c r="I189" s="87"/>
      <c r="J189" s="88">
        <f t="shared" si="49"/>
        <v>1905</v>
      </c>
      <c r="L189" s="142"/>
      <c r="M189" s="84"/>
      <c r="N189" s="75">
        <f t="shared" si="65"/>
        <v>0</v>
      </c>
      <c r="O189" s="107"/>
      <c r="P189" s="152">
        <f>G189*ROUND(L189,2)</f>
        <v>0</v>
      </c>
      <c r="Q189" s="87"/>
      <c r="R189" s="88">
        <f t="shared" si="66"/>
        <v>0</v>
      </c>
      <c r="T189" s="173"/>
    </row>
    <row r="190" spans="1:20" ht="15.75" thickBot="1">
      <c r="A190" s="23"/>
      <c r="B190" s="23"/>
      <c r="C190" s="24"/>
      <c r="D190" s="89"/>
      <c r="E190" s="89"/>
      <c r="F190" s="89"/>
      <c r="G190" s="90"/>
      <c r="L190" s="89"/>
      <c r="M190" s="89"/>
      <c r="N190" s="89"/>
      <c r="O190" s="89"/>
      <c r="T190" s="173"/>
    </row>
    <row r="191" spans="1:20" ht="15.75" thickBot="1">
      <c r="A191" s="23"/>
      <c r="B191" s="23"/>
      <c r="C191" s="24"/>
      <c r="D191" s="89"/>
      <c r="E191" s="184" t="s">
        <v>586</v>
      </c>
      <c r="F191" s="185"/>
      <c r="G191" s="185"/>
      <c r="H191" s="116">
        <f>SUM(H171:H190)</f>
        <v>53975</v>
      </c>
      <c r="I191" s="68">
        <f>SUM(I171:I190)</f>
        <v>3650</v>
      </c>
      <c r="J191" s="68">
        <f>SUM(J171:J190)</f>
        <v>57625</v>
      </c>
      <c r="L191" s="89"/>
      <c r="M191" s="184" t="s">
        <v>586</v>
      </c>
      <c r="N191" s="185"/>
      <c r="O191" s="40"/>
      <c r="P191" s="116">
        <f>SUM(P171:P190)</f>
        <v>0</v>
      </c>
      <c r="Q191" s="68">
        <f>SUM(Q171:Q190)</f>
        <v>0</v>
      </c>
      <c r="R191" s="68">
        <f>SUM(R171:R190)</f>
        <v>0</v>
      </c>
      <c r="T191" s="173"/>
    </row>
    <row r="192" spans="1:20" ht="15.75" thickBot="1">
      <c r="A192" s="23"/>
      <c r="B192" s="23"/>
      <c r="C192" s="24"/>
      <c r="D192" s="89"/>
      <c r="E192" s="89"/>
      <c r="F192" s="89"/>
      <c r="G192" s="90"/>
      <c r="L192" s="89"/>
      <c r="M192" s="89"/>
      <c r="N192" s="89"/>
      <c r="O192" s="89"/>
      <c r="T192" s="173"/>
    </row>
    <row r="193" spans="1:20" ht="15.75" thickBot="1">
      <c r="A193" s="217" t="s">
        <v>306</v>
      </c>
      <c r="B193" s="218"/>
      <c r="C193" s="218"/>
      <c r="D193" s="218"/>
      <c r="E193" s="218"/>
      <c r="F193" s="219"/>
      <c r="G193" s="25"/>
      <c r="H193" s="67"/>
      <c r="I193" s="67"/>
      <c r="J193" s="68"/>
      <c r="L193" s="181" t="s">
        <v>306</v>
      </c>
      <c r="M193" s="182"/>
      <c r="N193" s="182"/>
      <c r="O193" s="182"/>
      <c r="P193" s="182"/>
      <c r="Q193" s="182"/>
      <c r="R193" s="183"/>
      <c r="T193" s="173"/>
    </row>
    <row r="194" spans="1:20" ht="51.75" thickBot="1">
      <c r="A194" s="55" t="s">
        <v>1</v>
      </c>
      <c r="B194" s="52" t="s">
        <v>2</v>
      </c>
      <c r="C194" s="52" t="s">
        <v>3</v>
      </c>
      <c r="D194" s="57" t="s">
        <v>624</v>
      </c>
      <c r="E194" s="69" t="s">
        <v>636</v>
      </c>
      <c r="F194" s="70" t="s">
        <v>4</v>
      </c>
      <c r="G194" s="168" t="s">
        <v>604</v>
      </c>
      <c r="H194" s="169" t="s">
        <v>623</v>
      </c>
      <c r="I194" s="72" t="s">
        <v>637</v>
      </c>
      <c r="J194" s="73" t="s">
        <v>626</v>
      </c>
      <c r="L194" s="135" t="s">
        <v>624</v>
      </c>
      <c r="M194" s="69" t="s">
        <v>636</v>
      </c>
      <c r="N194" s="160" t="s">
        <v>4</v>
      </c>
      <c r="O194" s="70"/>
      <c r="P194" s="161" t="s">
        <v>623</v>
      </c>
      <c r="Q194" s="72" t="s">
        <v>637</v>
      </c>
      <c r="R194" s="93" t="s">
        <v>626</v>
      </c>
      <c r="T194" s="173"/>
    </row>
    <row r="195" spans="1:20" ht="24" thickBot="1">
      <c r="A195" s="3" t="s">
        <v>307</v>
      </c>
      <c r="B195" s="4" t="s">
        <v>620</v>
      </c>
      <c r="C195" s="5" t="s">
        <v>308</v>
      </c>
      <c r="D195" s="74">
        <v>117.12</v>
      </c>
      <c r="E195" s="74">
        <v>18</v>
      </c>
      <c r="F195" s="94">
        <f t="shared" ref="F195:F224" si="70">D195+E195</f>
        <v>135.12</v>
      </c>
      <c r="G195" s="95">
        <v>54</v>
      </c>
      <c r="H195" s="96">
        <f t="shared" ref="H195:H231" si="71">D195*G195</f>
        <v>6324.4800000000005</v>
      </c>
      <c r="I195" s="96">
        <f t="shared" ref="I195:I258" si="72">E195*G195</f>
        <v>972</v>
      </c>
      <c r="J195" s="97">
        <f t="shared" ref="J195:J258" si="73">H195+I195</f>
        <v>7296.4800000000005</v>
      </c>
      <c r="L195" s="144"/>
      <c r="M195" s="145"/>
      <c r="N195" s="75">
        <f t="shared" ref="N195:N223" si="74">L195+M195</f>
        <v>0</v>
      </c>
      <c r="O195" s="128"/>
      <c r="P195" s="150">
        <f t="shared" ref="P195:P204" si="75">G195*ROUND(L195,2)</f>
        <v>0</v>
      </c>
      <c r="Q195" s="96">
        <f t="shared" ref="Q195:Q204" si="76">G195*ROUND(M195,2)</f>
        <v>0</v>
      </c>
      <c r="R195" s="97">
        <f t="shared" ref="R195:R224" si="77">P195+Q195</f>
        <v>0</v>
      </c>
      <c r="T195" s="173"/>
    </row>
    <row r="196" spans="1:20" ht="24" thickBot="1">
      <c r="A196" s="6" t="s">
        <v>309</v>
      </c>
      <c r="B196" s="36" t="s">
        <v>620</v>
      </c>
      <c r="C196" s="8" t="s">
        <v>310</v>
      </c>
      <c r="D196" s="79">
        <v>117.12</v>
      </c>
      <c r="E196" s="79">
        <v>18</v>
      </c>
      <c r="F196" s="94">
        <f t="shared" si="70"/>
        <v>135.12</v>
      </c>
      <c r="G196" s="80">
        <v>82</v>
      </c>
      <c r="H196" s="81">
        <f t="shared" si="71"/>
        <v>9603.84</v>
      </c>
      <c r="I196" s="81">
        <f t="shared" si="72"/>
        <v>1476</v>
      </c>
      <c r="J196" s="82">
        <f t="shared" si="73"/>
        <v>11079.84</v>
      </c>
      <c r="L196" s="142"/>
      <c r="M196" s="143"/>
      <c r="N196" s="75">
        <f t="shared" si="74"/>
        <v>0</v>
      </c>
      <c r="O196" s="89"/>
      <c r="P196" s="151">
        <f t="shared" si="75"/>
        <v>0</v>
      </c>
      <c r="Q196" s="81">
        <f t="shared" si="76"/>
        <v>0</v>
      </c>
      <c r="R196" s="82">
        <f t="shared" si="77"/>
        <v>0</v>
      </c>
      <c r="T196" s="173"/>
    </row>
    <row r="197" spans="1:20" ht="24" thickBot="1">
      <c r="A197" s="6" t="s">
        <v>311</v>
      </c>
      <c r="B197" s="36" t="s">
        <v>620</v>
      </c>
      <c r="C197" s="8" t="s">
        <v>312</v>
      </c>
      <c r="D197" s="79">
        <v>147.44999999999999</v>
      </c>
      <c r="E197" s="79">
        <v>18</v>
      </c>
      <c r="F197" s="94">
        <f t="shared" si="70"/>
        <v>165.45</v>
      </c>
      <c r="G197" s="80">
        <v>46</v>
      </c>
      <c r="H197" s="81">
        <f t="shared" si="71"/>
        <v>6782.7</v>
      </c>
      <c r="I197" s="81">
        <f t="shared" si="72"/>
        <v>828</v>
      </c>
      <c r="J197" s="82">
        <f t="shared" si="73"/>
        <v>7610.7</v>
      </c>
      <c r="L197" s="142"/>
      <c r="M197" s="143"/>
      <c r="N197" s="75">
        <f t="shared" si="74"/>
        <v>0</v>
      </c>
      <c r="O197" s="89"/>
      <c r="P197" s="151">
        <f t="shared" si="75"/>
        <v>0</v>
      </c>
      <c r="Q197" s="81">
        <f t="shared" si="76"/>
        <v>0</v>
      </c>
      <c r="R197" s="82">
        <f t="shared" si="77"/>
        <v>0</v>
      </c>
      <c r="T197" s="173"/>
    </row>
    <row r="198" spans="1:20" ht="24" thickBot="1">
      <c r="A198" s="6" t="s">
        <v>313</v>
      </c>
      <c r="B198" s="36" t="s">
        <v>620</v>
      </c>
      <c r="C198" s="8" t="s">
        <v>314</v>
      </c>
      <c r="D198" s="79">
        <v>85.25</v>
      </c>
      <c r="E198" s="79">
        <v>18</v>
      </c>
      <c r="F198" s="94">
        <f t="shared" si="70"/>
        <v>103.25</v>
      </c>
      <c r="G198" s="80">
        <v>2</v>
      </c>
      <c r="H198" s="81">
        <f t="shared" si="71"/>
        <v>170.5</v>
      </c>
      <c r="I198" s="81">
        <f t="shared" si="72"/>
        <v>36</v>
      </c>
      <c r="J198" s="82">
        <f t="shared" si="73"/>
        <v>206.5</v>
      </c>
      <c r="L198" s="142"/>
      <c r="M198" s="143"/>
      <c r="N198" s="75">
        <f t="shared" si="74"/>
        <v>0</v>
      </c>
      <c r="O198" s="89"/>
      <c r="P198" s="151">
        <f t="shared" si="75"/>
        <v>0</v>
      </c>
      <c r="Q198" s="81">
        <f t="shared" si="76"/>
        <v>0</v>
      </c>
      <c r="R198" s="82">
        <f t="shared" si="77"/>
        <v>0</v>
      </c>
      <c r="T198" s="173"/>
    </row>
    <row r="199" spans="1:20" ht="24" thickBot="1">
      <c r="A199" s="6" t="s">
        <v>315</v>
      </c>
      <c r="B199" s="36" t="s">
        <v>620</v>
      </c>
      <c r="C199" s="8" t="s">
        <v>316</v>
      </c>
      <c r="D199" s="79">
        <v>85.25</v>
      </c>
      <c r="E199" s="79">
        <v>18</v>
      </c>
      <c r="F199" s="94">
        <f t="shared" si="70"/>
        <v>103.25</v>
      </c>
      <c r="G199" s="80">
        <v>2</v>
      </c>
      <c r="H199" s="81">
        <f t="shared" si="71"/>
        <v>170.5</v>
      </c>
      <c r="I199" s="81">
        <f t="shared" si="72"/>
        <v>36</v>
      </c>
      <c r="J199" s="82">
        <f t="shared" si="73"/>
        <v>206.5</v>
      </c>
      <c r="L199" s="142"/>
      <c r="M199" s="143"/>
      <c r="N199" s="75">
        <f t="shared" si="74"/>
        <v>0</v>
      </c>
      <c r="O199" s="89"/>
      <c r="P199" s="151">
        <f t="shared" si="75"/>
        <v>0</v>
      </c>
      <c r="Q199" s="81">
        <f t="shared" si="76"/>
        <v>0</v>
      </c>
      <c r="R199" s="82">
        <f t="shared" si="77"/>
        <v>0</v>
      </c>
      <c r="T199" s="173"/>
    </row>
    <row r="200" spans="1:20" ht="24" thickBot="1">
      <c r="A200" s="6" t="s">
        <v>317</v>
      </c>
      <c r="B200" s="36" t="s">
        <v>620</v>
      </c>
      <c r="C200" s="8" t="s">
        <v>318</v>
      </c>
      <c r="D200" s="79">
        <v>101</v>
      </c>
      <c r="E200" s="79">
        <v>18</v>
      </c>
      <c r="F200" s="94">
        <f t="shared" si="70"/>
        <v>119</v>
      </c>
      <c r="G200" s="80">
        <v>2</v>
      </c>
      <c r="H200" s="81">
        <f t="shared" si="71"/>
        <v>202</v>
      </c>
      <c r="I200" s="81">
        <f t="shared" si="72"/>
        <v>36</v>
      </c>
      <c r="J200" s="82">
        <f t="shared" si="73"/>
        <v>238</v>
      </c>
      <c r="L200" s="142"/>
      <c r="M200" s="143"/>
      <c r="N200" s="75">
        <f t="shared" si="74"/>
        <v>0</v>
      </c>
      <c r="O200" s="89"/>
      <c r="P200" s="151">
        <f t="shared" si="75"/>
        <v>0</v>
      </c>
      <c r="Q200" s="81">
        <f t="shared" si="76"/>
        <v>0</v>
      </c>
      <c r="R200" s="82">
        <f t="shared" si="77"/>
        <v>0</v>
      </c>
      <c r="T200" s="173"/>
    </row>
    <row r="201" spans="1:20" ht="15.75" thickBot="1">
      <c r="A201" s="6" t="s">
        <v>319</v>
      </c>
      <c r="B201" s="36" t="s">
        <v>620</v>
      </c>
      <c r="C201" s="8" t="s">
        <v>320</v>
      </c>
      <c r="D201" s="79">
        <v>126</v>
      </c>
      <c r="E201" s="79">
        <v>18</v>
      </c>
      <c r="F201" s="94">
        <f t="shared" si="70"/>
        <v>144</v>
      </c>
      <c r="G201" s="80">
        <v>46</v>
      </c>
      <c r="H201" s="81">
        <f t="shared" si="71"/>
        <v>5796</v>
      </c>
      <c r="I201" s="81">
        <f t="shared" si="72"/>
        <v>828</v>
      </c>
      <c r="J201" s="82">
        <f t="shared" si="73"/>
        <v>6624</v>
      </c>
      <c r="L201" s="142"/>
      <c r="M201" s="143"/>
      <c r="N201" s="75">
        <f t="shared" si="74"/>
        <v>0</v>
      </c>
      <c r="O201" s="89"/>
      <c r="P201" s="151">
        <f t="shared" si="75"/>
        <v>0</v>
      </c>
      <c r="Q201" s="81">
        <f t="shared" si="76"/>
        <v>0</v>
      </c>
      <c r="R201" s="82">
        <f t="shared" si="77"/>
        <v>0</v>
      </c>
      <c r="T201" s="173"/>
    </row>
    <row r="202" spans="1:20" ht="15.75" thickBot="1">
      <c r="A202" s="6" t="s">
        <v>321</v>
      </c>
      <c r="B202" s="36" t="s">
        <v>620</v>
      </c>
      <c r="C202" s="8" t="s">
        <v>322</v>
      </c>
      <c r="D202" s="79">
        <v>168</v>
      </c>
      <c r="E202" s="79">
        <v>18</v>
      </c>
      <c r="F202" s="94">
        <f t="shared" si="70"/>
        <v>186</v>
      </c>
      <c r="G202" s="80">
        <v>45</v>
      </c>
      <c r="H202" s="81">
        <f t="shared" si="71"/>
        <v>7560</v>
      </c>
      <c r="I202" s="81">
        <f t="shared" si="72"/>
        <v>810</v>
      </c>
      <c r="J202" s="82">
        <f t="shared" si="73"/>
        <v>8370</v>
      </c>
      <c r="L202" s="142"/>
      <c r="M202" s="143"/>
      <c r="N202" s="75">
        <f t="shared" si="74"/>
        <v>0</v>
      </c>
      <c r="O202" s="89"/>
      <c r="P202" s="151">
        <f t="shared" si="75"/>
        <v>0</v>
      </c>
      <c r="Q202" s="81">
        <f t="shared" si="76"/>
        <v>0</v>
      </c>
      <c r="R202" s="82">
        <f t="shared" si="77"/>
        <v>0</v>
      </c>
      <c r="T202" s="173"/>
    </row>
    <row r="203" spans="1:20" ht="24" thickBot="1">
      <c r="A203" s="6" t="s">
        <v>323</v>
      </c>
      <c r="B203" s="36" t="s">
        <v>620</v>
      </c>
      <c r="C203" s="8" t="s">
        <v>324</v>
      </c>
      <c r="D203" s="79">
        <v>367.68</v>
      </c>
      <c r="E203" s="79">
        <v>18</v>
      </c>
      <c r="F203" s="94">
        <f t="shared" si="70"/>
        <v>385.68</v>
      </c>
      <c r="G203" s="80">
        <v>1</v>
      </c>
      <c r="H203" s="81">
        <f t="shared" si="71"/>
        <v>367.68</v>
      </c>
      <c r="I203" s="81">
        <f t="shared" si="72"/>
        <v>18</v>
      </c>
      <c r="J203" s="82">
        <f t="shared" si="73"/>
        <v>385.68</v>
      </c>
      <c r="L203" s="142"/>
      <c r="M203" s="143"/>
      <c r="N203" s="75">
        <f t="shared" si="74"/>
        <v>0</v>
      </c>
      <c r="O203" s="89"/>
      <c r="P203" s="151">
        <f t="shared" si="75"/>
        <v>0</v>
      </c>
      <c r="Q203" s="81">
        <f t="shared" si="76"/>
        <v>0</v>
      </c>
      <c r="R203" s="82">
        <f t="shared" si="77"/>
        <v>0</v>
      </c>
      <c r="T203" s="173"/>
    </row>
    <row r="204" spans="1:20" ht="24" thickBot="1">
      <c r="A204" s="6" t="s">
        <v>325</v>
      </c>
      <c r="B204" s="36" t="s">
        <v>620</v>
      </c>
      <c r="C204" s="8" t="s">
        <v>326</v>
      </c>
      <c r="D204" s="79">
        <v>367.68</v>
      </c>
      <c r="E204" s="79">
        <v>18</v>
      </c>
      <c r="F204" s="94">
        <f t="shared" si="70"/>
        <v>385.68</v>
      </c>
      <c r="G204" s="80">
        <v>1</v>
      </c>
      <c r="H204" s="81">
        <f t="shared" si="71"/>
        <v>367.68</v>
      </c>
      <c r="I204" s="81">
        <f t="shared" si="72"/>
        <v>18</v>
      </c>
      <c r="J204" s="82">
        <f t="shared" si="73"/>
        <v>385.68</v>
      </c>
      <c r="L204" s="142"/>
      <c r="M204" s="143"/>
      <c r="N204" s="75">
        <f t="shared" si="74"/>
        <v>0</v>
      </c>
      <c r="O204" s="89"/>
      <c r="P204" s="151">
        <f t="shared" si="75"/>
        <v>0</v>
      </c>
      <c r="Q204" s="81">
        <f t="shared" si="76"/>
        <v>0</v>
      </c>
      <c r="R204" s="82">
        <f t="shared" si="77"/>
        <v>0</v>
      </c>
      <c r="T204" s="173"/>
    </row>
    <row r="205" spans="1:20" ht="15.75" thickBot="1">
      <c r="A205" s="6" t="s">
        <v>327</v>
      </c>
      <c r="B205" s="36" t="s">
        <v>620</v>
      </c>
      <c r="C205" s="8" t="s">
        <v>328</v>
      </c>
      <c r="D205" s="79">
        <v>109.37</v>
      </c>
      <c r="E205" s="79">
        <v>18</v>
      </c>
      <c r="F205" s="94">
        <f t="shared" si="70"/>
        <v>127.37</v>
      </c>
      <c r="G205" s="80">
        <v>0</v>
      </c>
      <c r="H205" s="81"/>
      <c r="I205" s="81"/>
      <c r="J205" s="82"/>
      <c r="L205" s="118">
        <f t="shared" ref="L205:L206" si="78">D205*(1-R$418)</f>
        <v>0</v>
      </c>
      <c r="M205" s="79">
        <f>E205*(1-R$419)</f>
        <v>0</v>
      </c>
      <c r="N205" s="75">
        <f t="shared" si="74"/>
        <v>0</v>
      </c>
      <c r="O205" s="89"/>
      <c r="P205" s="151"/>
      <c r="Q205" s="81"/>
      <c r="R205" s="82"/>
      <c r="T205" s="173"/>
    </row>
    <row r="206" spans="1:20" ht="15.75" thickBot="1">
      <c r="A206" s="6" t="s">
        <v>329</v>
      </c>
      <c r="B206" s="36" t="s">
        <v>620</v>
      </c>
      <c r="C206" s="8" t="s">
        <v>330</v>
      </c>
      <c r="D206" s="79">
        <v>179.14</v>
      </c>
      <c r="E206" s="79">
        <v>18</v>
      </c>
      <c r="F206" s="94">
        <f t="shared" si="70"/>
        <v>197.14</v>
      </c>
      <c r="G206" s="80">
        <v>0</v>
      </c>
      <c r="H206" s="81"/>
      <c r="I206" s="81"/>
      <c r="J206" s="82"/>
      <c r="L206" s="118">
        <f t="shared" si="78"/>
        <v>0</v>
      </c>
      <c r="M206" s="79">
        <f>E206*(1-R$419)</f>
        <v>0</v>
      </c>
      <c r="N206" s="75">
        <f t="shared" si="74"/>
        <v>0</v>
      </c>
      <c r="O206" s="89"/>
      <c r="P206" s="151"/>
      <c r="Q206" s="81"/>
      <c r="R206" s="82"/>
      <c r="T206" s="173"/>
    </row>
    <row r="207" spans="1:20" ht="15.75" thickBot="1">
      <c r="A207" s="6" t="s">
        <v>331</v>
      </c>
      <c r="B207" s="36" t="s">
        <v>620</v>
      </c>
      <c r="C207" s="8" t="s">
        <v>332</v>
      </c>
      <c r="D207" s="79">
        <v>131.71</v>
      </c>
      <c r="E207" s="79">
        <v>18</v>
      </c>
      <c r="F207" s="94">
        <f t="shared" si="70"/>
        <v>149.71</v>
      </c>
      <c r="G207" s="80">
        <v>6</v>
      </c>
      <c r="H207" s="81">
        <f t="shared" si="71"/>
        <v>790.26</v>
      </c>
      <c r="I207" s="81">
        <f t="shared" si="72"/>
        <v>108</v>
      </c>
      <c r="J207" s="82">
        <f t="shared" si="73"/>
        <v>898.26</v>
      </c>
      <c r="L207" s="142"/>
      <c r="M207" s="143"/>
      <c r="N207" s="75">
        <f t="shared" si="74"/>
        <v>0</v>
      </c>
      <c r="O207" s="89"/>
      <c r="P207" s="151">
        <f t="shared" ref="P207:P214" si="79">G207*ROUND(L207,2)</f>
        <v>0</v>
      </c>
      <c r="Q207" s="81">
        <f t="shared" ref="Q207:Q214" si="80">G207*ROUND(M207,2)</f>
        <v>0</v>
      </c>
      <c r="R207" s="82">
        <f t="shared" si="77"/>
        <v>0</v>
      </c>
      <c r="T207" s="173"/>
    </row>
    <row r="208" spans="1:20" ht="15.75" thickBot="1">
      <c r="A208" s="6" t="s">
        <v>333</v>
      </c>
      <c r="B208" s="36" t="s">
        <v>620</v>
      </c>
      <c r="C208" s="8" t="s">
        <v>334</v>
      </c>
      <c r="D208" s="79">
        <v>131.71</v>
      </c>
      <c r="E208" s="79">
        <v>18</v>
      </c>
      <c r="F208" s="94">
        <f t="shared" si="70"/>
        <v>149.71</v>
      </c>
      <c r="G208" s="80">
        <v>6</v>
      </c>
      <c r="H208" s="81">
        <f t="shared" si="71"/>
        <v>790.26</v>
      </c>
      <c r="I208" s="81">
        <f t="shared" si="72"/>
        <v>108</v>
      </c>
      <c r="J208" s="82">
        <f t="shared" si="73"/>
        <v>898.26</v>
      </c>
      <c r="L208" s="142"/>
      <c r="M208" s="143"/>
      <c r="N208" s="75">
        <f t="shared" si="74"/>
        <v>0</v>
      </c>
      <c r="O208" s="89"/>
      <c r="P208" s="151">
        <f t="shared" si="79"/>
        <v>0</v>
      </c>
      <c r="Q208" s="81">
        <f t="shared" si="80"/>
        <v>0</v>
      </c>
      <c r="R208" s="82">
        <f t="shared" si="77"/>
        <v>0</v>
      </c>
      <c r="T208" s="173"/>
    </row>
    <row r="209" spans="1:20" ht="15.75" thickBot="1">
      <c r="A209" s="6" t="s">
        <v>335</v>
      </c>
      <c r="B209" s="36" t="s">
        <v>620</v>
      </c>
      <c r="C209" s="8" t="s">
        <v>336</v>
      </c>
      <c r="D209" s="79">
        <v>175.34</v>
      </c>
      <c r="E209" s="79">
        <v>18</v>
      </c>
      <c r="F209" s="94">
        <f t="shared" si="70"/>
        <v>193.34</v>
      </c>
      <c r="G209" s="80">
        <v>6</v>
      </c>
      <c r="H209" s="81">
        <f t="shared" si="71"/>
        <v>1052.04</v>
      </c>
      <c r="I209" s="81">
        <f t="shared" si="72"/>
        <v>108</v>
      </c>
      <c r="J209" s="82">
        <f t="shared" si="73"/>
        <v>1160.04</v>
      </c>
      <c r="L209" s="142"/>
      <c r="M209" s="143"/>
      <c r="N209" s="75">
        <f t="shared" si="74"/>
        <v>0</v>
      </c>
      <c r="O209" s="89"/>
      <c r="P209" s="151">
        <f t="shared" si="79"/>
        <v>0</v>
      </c>
      <c r="Q209" s="81">
        <f t="shared" si="80"/>
        <v>0</v>
      </c>
      <c r="R209" s="82">
        <f t="shared" si="77"/>
        <v>0</v>
      </c>
      <c r="T209" s="173"/>
    </row>
    <row r="210" spans="1:20" ht="15.75" thickBot="1">
      <c r="A210" s="6" t="s">
        <v>337</v>
      </c>
      <c r="B210" s="36" t="s">
        <v>620</v>
      </c>
      <c r="C210" s="8" t="s">
        <v>338</v>
      </c>
      <c r="D210" s="79">
        <v>181.38</v>
      </c>
      <c r="E210" s="79">
        <v>18</v>
      </c>
      <c r="F210" s="94">
        <f t="shared" si="70"/>
        <v>199.38</v>
      </c>
      <c r="G210" s="80">
        <v>15</v>
      </c>
      <c r="H210" s="81">
        <f t="shared" si="71"/>
        <v>2720.7</v>
      </c>
      <c r="I210" s="81">
        <f t="shared" si="72"/>
        <v>270</v>
      </c>
      <c r="J210" s="82">
        <f t="shared" si="73"/>
        <v>2990.7</v>
      </c>
      <c r="L210" s="142"/>
      <c r="M210" s="143"/>
      <c r="N210" s="75">
        <f t="shared" si="74"/>
        <v>0</v>
      </c>
      <c r="O210" s="89"/>
      <c r="P210" s="151">
        <f t="shared" si="79"/>
        <v>0</v>
      </c>
      <c r="Q210" s="81">
        <f t="shared" si="80"/>
        <v>0</v>
      </c>
      <c r="R210" s="82">
        <f t="shared" si="77"/>
        <v>0</v>
      </c>
      <c r="T210" s="173"/>
    </row>
    <row r="211" spans="1:20" ht="24" thickBot="1">
      <c r="A211" s="6" t="s">
        <v>339</v>
      </c>
      <c r="B211" s="36" t="s">
        <v>620</v>
      </c>
      <c r="C211" s="8" t="s">
        <v>340</v>
      </c>
      <c r="D211" s="79">
        <v>586.5</v>
      </c>
      <c r="E211" s="79">
        <v>18</v>
      </c>
      <c r="F211" s="94">
        <f t="shared" si="70"/>
        <v>604.5</v>
      </c>
      <c r="G211" s="80">
        <v>1</v>
      </c>
      <c r="H211" s="81">
        <f t="shared" si="71"/>
        <v>586.5</v>
      </c>
      <c r="I211" s="81">
        <f t="shared" si="72"/>
        <v>18</v>
      </c>
      <c r="J211" s="82">
        <f t="shared" si="73"/>
        <v>604.5</v>
      </c>
      <c r="L211" s="142"/>
      <c r="M211" s="143"/>
      <c r="N211" s="75">
        <f t="shared" si="74"/>
        <v>0</v>
      </c>
      <c r="O211" s="89"/>
      <c r="P211" s="151">
        <f t="shared" si="79"/>
        <v>0</v>
      </c>
      <c r="Q211" s="81">
        <f t="shared" si="80"/>
        <v>0</v>
      </c>
      <c r="R211" s="82">
        <f t="shared" si="77"/>
        <v>0</v>
      </c>
      <c r="T211" s="173"/>
    </row>
    <row r="212" spans="1:20" ht="35.25" thickBot="1">
      <c r="A212" s="6" t="s">
        <v>341</v>
      </c>
      <c r="B212" s="36" t="s">
        <v>620</v>
      </c>
      <c r="C212" s="8" t="s">
        <v>342</v>
      </c>
      <c r="D212" s="79">
        <v>684.1</v>
      </c>
      <c r="E212" s="79">
        <v>20</v>
      </c>
      <c r="F212" s="94">
        <f t="shared" si="70"/>
        <v>704.1</v>
      </c>
      <c r="G212" s="80">
        <v>10</v>
      </c>
      <c r="H212" s="81">
        <f t="shared" si="71"/>
        <v>6841</v>
      </c>
      <c r="I212" s="81">
        <f t="shared" si="72"/>
        <v>200</v>
      </c>
      <c r="J212" s="82">
        <f t="shared" si="73"/>
        <v>7041</v>
      </c>
      <c r="L212" s="142"/>
      <c r="M212" s="143"/>
      <c r="N212" s="75">
        <f t="shared" si="74"/>
        <v>0</v>
      </c>
      <c r="O212" s="89"/>
      <c r="P212" s="151">
        <f t="shared" si="79"/>
        <v>0</v>
      </c>
      <c r="Q212" s="81">
        <f t="shared" si="80"/>
        <v>0</v>
      </c>
      <c r="R212" s="82">
        <f t="shared" si="77"/>
        <v>0</v>
      </c>
      <c r="T212" s="173"/>
    </row>
    <row r="213" spans="1:20" ht="35.25" thickBot="1">
      <c r="A213" s="6" t="s">
        <v>343</v>
      </c>
      <c r="B213" s="36" t="s">
        <v>620</v>
      </c>
      <c r="C213" s="8" t="s">
        <v>344</v>
      </c>
      <c r="D213" s="79">
        <v>217.92</v>
      </c>
      <c r="E213" s="79">
        <v>20</v>
      </c>
      <c r="F213" s="94">
        <f t="shared" si="70"/>
        <v>237.92</v>
      </c>
      <c r="G213" s="80">
        <v>5</v>
      </c>
      <c r="H213" s="81">
        <f t="shared" si="71"/>
        <v>1089.5999999999999</v>
      </c>
      <c r="I213" s="81">
        <f t="shared" si="72"/>
        <v>100</v>
      </c>
      <c r="J213" s="82">
        <f t="shared" si="73"/>
        <v>1189.5999999999999</v>
      </c>
      <c r="L213" s="142"/>
      <c r="M213" s="143"/>
      <c r="N213" s="75">
        <f t="shared" si="74"/>
        <v>0</v>
      </c>
      <c r="O213" s="89"/>
      <c r="P213" s="151">
        <f t="shared" si="79"/>
        <v>0</v>
      </c>
      <c r="Q213" s="81">
        <f t="shared" si="80"/>
        <v>0</v>
      </c>
      <c r="R213" s="82">
        <f t="shared" si="77"/>
        <v>0</v>
      </c>
      <c r="T213" s="173"/>
    </row>
    <row r="214" spans="1:20" ht="35.25" thickBot="1">
      <c r="A214" s="6" t="s">
        <v>345</v>
      </c>
      <c r="B214" s="36" t="s">
        <v>620</v>
      </c>
      <c r="C214" s="8" t="s">
        <v>346</v>
      </c>
      <c r="D214" s="79">
        <v>276.14</v>
      </c>
      <c r="E214" s="79">
        <v>20</v>
      </c>
      <c r="F214" s="94">
        <f t="shared" si="70"/>
        <v>296.14</v>
      </c>
      <c r="G214" s="80">
        <v>1</v>
      </c>
      <c r="H214" s="81">
        <f t="shared" si="71"/>
        <v>276.14</v>
      </c>
      <c r="I214" s="81">
        <f t="shared" si="72"/>
        <v>20</v>
      </c>
      <c r="J214" s="82">
        <f t="shared" si="73"/>
        <v>296.14</v>
      </c>
      <c r="L214" s="142"/>
      <c r="M214" s="143"/>
      <c r="N214" s="75">
        <f t="shared" si="74"/>
        <v>0</v>
      </c>
      <c r="O214" s="89"/>
      <c r="P214" s="151">
        <f t="shared" si="79"/>
        <v>0</v>
      </c>
      <c r="Q214" s="81">
        <f t="shared" si="80"/>
        <v>0</v>
      </c>
      <c r="R214" s="82">
        <f t="shared" si="77"/>
        <v>0</v>
      </c>
      <c r="T214" s="173"/>
    </row>
    <row r="215" spans="1:20" ht="35.25" thickBot="1">
      <c r="A215" s="6" t="s">
        <v>347</v>
      </c>
      <c r="B215" s="36" t="s">
        <v>620</v>
      </c>
      <c r="C215" s="8" t="s">
        <v>348</v>
      </c>
      <c r="D215" s="79">
        <v>495.6</v>
      </c>
      <c r="E215" s="79">
        <v>20</v>
      </c>
      <c r="F215" s="94">
        <f t="shared" si="70"/>
        <v>515.6</v>
      </c>
      <c r="G215" s="80"/>
      <c r="H215" s="81"/>
      <c r="I215" s="81"/>
      <c r="J215" s="82"/>
      <c r="L215" s="118">
        <f t="shared" ref="L215:L216" si="81">D215*(1-R$418)</f>
        <v>0</v>
      </c>
      <c r="M215" s="79">
        <f>E215*(1-R$419)</f>
        <v>0</v>
      </c>
      <c r="N215" s="75">
        <f t="shared" si="74"/>
        <v>0</v>
      </c>
      <c r="O215" s="89"/>
      <c r="P215" s="151"/>
      <c r="Q215" s="81"/>
      <c r="R215" s="82"/>
      <c r="T215" s="173"/>
    </row>
    <row r="216" spans="1:20" ht="46.5" thickBot="1">
      <c r="A216" s="6" t="s">
        <v>349</v>
      </c>
      <c r="B216" s="36" t="s">
        <v>620</v>
      </c>
      <c r="C216" s="8" t="s">
        <v>350</v>
      </c>
      <c r="D216" s="79">
        <v>569.28</v>
      </c>
      <c r="E216" s="79">
        <v>20</v>
      </c>
      <c r="F216" s="94">
        <f t="shared" si="70"/>
        <v>589.28</v>
      </c>
      <c r="G216" s="80"/>
      <c r="H216" s="81"/>
      <c r="I216" s="81"/>
      <c r="J216" s="82"/>
      <c r="L216" s="118">
        <f t="shared" si="81"/>
        <v>0</v>
      </c>
      <c r="M216" s="79">
        <f>E216*(1-R$419)</f>
        <v>0</v>
      </c>
      <c r="N216" s="75">
        <f t="shared" si="74"/>
        <v>0</v>
      </c>
      <c r="O216" s="89"/>
      <c r="P216" s="151"/>
      <c r="Q216" s="81"/>
      <c r="R216" s="82"/>
      <c r="T216" s="173"/>
    </row>
    <row r="217" spans="1:20" ht="46.5" thickBot="1">
      <c r="A217" s="6" t="s">
        <v>351</v>
      </c>
      <c r="B217" s="36" t="s">
        <v>620</v>
      </c>
      <c r="C217" s="8" t="s">
        <v>352</v>
      </c>
      <c r="D217" s="79">
        <v>282.18</v>
      </c>
      <c r="E217" s="79">
        <v>20</v>
      </c>
      <c r="F217" s="94">
        <f t="shared" si="70"/>
        <v>302.18</v>
      </c>
      <c r="G217" s="80">
        <v>20</v>
      </c>
      <c r="H217" s="81">
        <f t="shared" si="71"/>
        <v>5643.6</v>
      </c>
      <c r="I217" s="81">
        <f t="shared" si="72"/>
        <v>400</v>
      </c>
      <c r="J217" s="82">
        <f t="shared" si="73"/>
        <v>6043.6</v>
      </c>
      <c r="L217" s="142"/>
      <c r="M217" s="143"/>
      <c r="N217" s="75">
        <f t="shared" si="74"/>
        <v>0</v>
      </c>
      <c r="O217" s="89"/>
      <c r="P217" s="151">
        <f>G217*ROUND(L217,2)</f>
        <v>0</v>
      </c>
      <c r="Q217" s="81">
        <f>G217*ROUND(M217,2)</f>
        <v>0</v>
      </c>
      <c r="R217" s="82">
        <f t="shared" si="77"/>
        <v>0</v>
      </c>
      <c r="T217" s="173"/>
    </row>
    <row r="218" spans="1:20" ht="35.25" thickBot="1">
      <c r="A218" s="6" t="s">
        <v>353</v>
      </c>
      <c r="B218" s="36" t="s">
        <v>620</v>
      </c>
      <c r="C218" s="8" t="s">
        <v>354</v>
      </c>
      <c r="D218" s="79">
        <v>435.85</v>
      </c>
      <c r="E218" s="79">
        <v>24</v>
      </c>
      <c r="F218" s="94">
        <f t="shared" si="70"/>
        <v>459.85</v>
      </c>
      <c r="G218" s="80"/>
      <c r="H218" s="81"/>
      <c r="I218" s="81"/>
      <c r="J218" s="82"/>
      <c r="L218" s="118">
        <f t="shared" ref="L218" si="82">D218*(1-R$418)</f>
        <v>0</v>
      </c>
      <c r="M218" s="79">
        <f>E218*(1-R$419)</f>
        <v>0</v>
      </c>
      <c r="N218" s="75">
        <f t="shared" si="74"/>
        <v>0</v>
      </c>
      <c r="O218" s="89"/>
      <c r="P218" s="151"/>
      <c r="Q218" s="81"/>
      <c r="R218" s="82"/>
      <c r="T218" s="173"/>
    </row>
    <row r="219" spans="1:20" ht="35.25" thickBot="1">
      <c r="A219" s="6" t="s">
        <v>355</v>
      </c>
      <c r="B219" s="36" t="s">
        <v>620</v>
      </c>
      <c r="C219" s="8" t="s">
        <v>356</v>
      </c>
      <c r="D219" s="79">
        <v>795</v>
      </c>
      <c r="E219" s="79">
        <v>20</v>
      </c>
      <c r="F219" s="94">
        <f t="shared" si="70"/>
        <v>815</v>
      </c>
      <c r="G219" s="80">
        <v>25</v>
      </c>
      <c r="H219" s="81">
        <f t="shared" si="71"/>
        <v>19875</v>
      </c>
      <c r="I219" s="81">
        <f t="shared" si="72"/>
        <v>500</v>
      </c>
      <c r="J219" s="82">
        <f t="shared" si="73"/>
        <v>20375</v>
      </c>
      <c r="L219" s="142"/>
      <c r="M219" s="143"/>
      <c r="N219" s="75">
        <f t="shared" si="74"/>
        <v>0</v>
      </c>
      <c r="O219" s="89"/>
      <c r="P219" s="151">
        <f>G219*ROUND(L219,2)</f>
        <v>0</v>
      </c>
      <c r="Q219" s="81">
        <f>G219*ROUND(M219,2)</f>
        <v>0</v>
      </c>
      <c r="R219" s="82">
        <f t="shared" si="77"/>
        <v>0</v>
      </c>
      <c r="T219" s="173"/>
    </row>
    <row r="220" spans="1:20" ht="35.25" thickBot="1">
      <c r="A220" s="6" t="s">
        <v>357</v>
      </c>
      <c r="B220" s="36" t="s">
        <v>620</v>
      </c>
      <c r="C220" s="8" t="s">
        <v>358</v>
      </c>
      <c r="D220" s="79">
        <v>577</v>
      </c>
      <c r="E220" s="79">
        <v>20</v>
      </c>
      <c r="F220" s="94">
        <f t="shared" si="70"/>
        <v>597</v>
      </c>
      <c r="G220" s="80"/>
      <c r="H220" s="81"/>
      <c r="I220" s="81"/>
      <c r="J220" s="82"/>
      <c r="L220" s="118">
        <f t="shared" ref="L220" si="83">D220*(1-R$418)</f>
        <v>0</v>
      </c>
      <c r="M220" s="79">
        <f>E220*(1-R$419)</f>
        <v>0</v>
      </c>
      <c r="N220" s="75">
        <f t="shared" si="74"/>
        <v>0</v>
      </c>
      <c r="O220" s="89"/>
      <c r="P220" s="151"/>
      <c r="Q220" s="81"/>
      <c r="R220" s="82"/>
      <c r="T220" s="173"/>
    </row>
    <row r="221" spans="1:20" ht="24" thickBot="1">
      <c r="A221" s="6" t="s">
        <v>359</v>
      </c>
      <c r="B221" s="36" t="s">
        <v>620</v>
      </c>
      <c r="C221" s="8" t="s">
        <v>360</v>
      </c>
      <c r="D221" s="79">
        <v>369.52</v>
      </c>
      <c r="E221" s="79">
        <v>20</v>
      </c>
      <c r="F221" s="94">
        <f t="shared" si="70"/>
        <v>389.52</v>
      </c>
      <c r="G221" s="80">
        <v>2</v>
      </c>
      <c r="H221" s="81">
        <f t="shared" si="71"/>
        <v>739.04</v>
      </c>
      <c r="I221" s="81">
        <f t="shared" si="72"/>
        <v>40</v>
      </c>
      <c r="J221" s="82">
        <f t="shared" si="73"/>
        <v>779.04</v>
      </c>
      <c r="L221" s="142"/>
      <c r="M221" s="143"/>
      <c r="N221" s="75">
        <f t="shared" si="74"/>
        <v>0</v>
      </c>
      <c r="O221" s="89"/>
      <c r="P221" s="151">
        <f>G221*ROUND(L221,2)</f>
        <v>0</v>
      </c>
      <c r="Q221" s="81">
        <f>G221*ROUND(M221,2)</f>
        <v>0</v>
      </c>
      <c r="R221" s="82">
        <f t="shared" si="77"/>
        <v>0</v>
      </c>
      <c r="T221" s="173"/>
    </row>
    <row r="222" spans="1:20" ht="35.25" thickBot="1">
      <c r="A222" s="6" t="s">
        <v>361</v>
      </c>
      <c r="B222" s="36" t="s">
        <v>620</v>
      </c>
      <c r="C222" s="8" t="s">
        <v>362</v>
      </c>
      <c r="D222" s="79">
        <v>251</v>
      </c>
      <c r="E222" s="79">
        <v>20</v>
      </c>
      <c r="F222" s="94">
        <f t="shared" si="70"/>
        <v>271</v>
      </c>
      <c r="G222" s="80">
        <v>2</v>
      </c>
      <c r="H222" s="81">
        <f t="shared" si="71"/>
        <v>502</v>
      </c>
      <c r="I222" s="81">
        <f t="shared" si="72"/>
        <v>40</v>
      </c>
      <c r="J222" s="82">
        <f t="shared" si="73"/>
        <v>542</v>
      </c>
      <c r="L222" s="142"/>
      <c r="M222" s="143"/>
      <c r="N222" s="75">
        <f t="shared" si="74"/>
        <v>0</v>
      </c>
      <c r="O222" s="89"/>
      <c r="P222" s="151">
        <f>G222*ROUND(L222,2)</f>
        <v>0</v>
      </c>
      <c r="Q222" s="81">
        <f>G222*ROUND(M222,2)</f>
        <v>0</v>
      </c>
      <c r="R222" s="82">
        <f t="shared" si="77"/>
        <v>0</v>
      </c>
      <c r="T222" s="173"/>
    </row>
    <row r="223" spans="1:20" ht="15.75" thickBot="1">
      <c r="A223" s="6" t="s">
        <v>363</v>
      </c>
      <c r="B223" s="36" t="s">
        <v>620</v>
      </c>
      <c r="C223" s="8" t="s">
        <v>364</v>
      </c>
      <c r="D223" s="79">
        <v>9</v>
      </c>
      <c r="E223" s="79">
        <v>12</v>
      </c>
      <c r="F223" s="94">
        <f t="shared" si="70"/>
        <v>21</v>
      </c>
      <c r="G223" s="80"/>
      <c r="H223" s="81"/>
      <c r="I223" s="81"/>
      <c r="J223" s="82"/>
      <c r="L223" s="142"/>
      <c r="M223" s="143"/>
      <c r="N223" s="75">
        <f t="shared" si="74"/>
        <v>0</v>
      </c>
      <c r="O223" s="89"/>
      <c r="P223" s="151">
        <f>G223*ROUND(L223,2)</f>
        <v>0</v>
      </c>
      <c r="Q223" s="81">
        <f>G223*ROUND(M223,2)</f>
        <v>0</v>
      </c>
      <c r="R223" s="82">
        <f t="shared" si="77"/>
        <v>0</v>
      </c>
      <c r="T223" s="173"/>
    </row>
    <row r="224" spans="1:20" ht="35.25" thickBot="1">
      <c r="A224" s="6" t="s">
        <v>365</v>
      </c>
      <c r="B224" s="36" t="s">
        <v>620</v>
      </c>
      <c r="C224" s="8" t="s">
        <v>366</v>
      </c>
      <c r="D224" s="79">
        <v>71.78</v>
      </c>
      <c r="E224" s="84"/>
      <c r="F224" s="94">
        <f t="shared" si="70"/>
        <v>71.78</v>
      </c>
      <c r="G224" s="86">
        <v>10</v>
      </c>
      <c r="H224" s="87">
        <f t="shared" si="71"/>
        <v>717.8</v>
      </c>
      <c r="I224" s="87"/>
      <c r="J224" s="88">
        <f t="shared" si="73"/>
        <v>717.8</v>
      </c>
      <c r="L224" s="142"/>
      <c r="M224" s="174"/>
      <c r="N224" s="75">
        <f>L224+M224</f>
        <v>0</v>
      </c>
      <c r="O224" s="107"/>
      <c r="P224" s="152">
        <f>G224*ROUND(L224,2)</f>
        <v>0</v>
      </c>
      <c r="Q224" s="87"/>
      <c r="R224" s="88">
        <f t="shared" si="77"/>
        <v>0</v>
      </c>
      <c r="T224" s="173"/>
    </row>
    <row r="225" spans="1:20" ht="15.75" thickBot="1">
      <c r="A225" s="23"/>
      <c r="B225" s="23"/>
      <c r="C225" s="24"/>
      <c r="D225" s="89"/>
      <c r="E225" s="89"/>
      <c r="F225" s="89"/>
      <c r="G225" s="90"/>
      <c r="L225" s="89"/>
      <c r="M225" s="89"/>
      <c r="N225" s="89"/>
      <c r="O225" s="89"/>
      <c r="T225" s="173"/>
    </row>
    <row r="226" spans="1:20" ht="15.75" thickBot="1">
      <c r="A226" s="23"/>
      <c r="B226" s="23"/>
      <c r="C226" s="24"/>
      <c r="D226" s="89"/>
      <c r="E226" s="184" t="s">
        <v>585</v>
      </c>
      <c r="F226" s="185"/>
      <c r="G226" s="185"/>
      <c r="H226" s="116">
        <f>SUM(H195:H225)</f>
        <v>78969.320000000007</v>
      </c>
      <c r="I226" s="68">
        <f t="shared" ref="I226" si="84">SUM(I195:I225)</f>
        <v>6970</v>
      </c>
      <c r="J226" s="68">
        <f>SUM(J195:J225)</f>
        <v>85939.32</v>
      </c>
      <c r="L226" s="184" t="s">
        <v>585</v>
      </c>
      <c r="M226" s="185"/>
      <c r="N226" s="186"/>
      <c r="O226" s="40"/>
      <c r="P226" s="116">
        <f>SUM(P195:P225)</f>
        <v>0</v>
      </c>
      <c r="Q226" s="68">
        <f t="shared" ref="Q226" si="85">SUM(Q195:Q225)</f>
        <v>0</v>
      </c>
      <c r="R226" s="68">
        <f>SUM(R195:R225)</f>
        <v>0</v>
      </c>
      <c r="T226" s="173"/>
    </row>
    <row r="227" spans="1:20" ht="15.75" thickBot="1">
      <c r="A227" s="23"/>
      <c r="B227" s="23"/>
      <c r="C227" s="24"/>
      <c r="D227" s="89"/>
      <c r="E227" s="89"/>
      <c r="F227" s="89"/>
      <c r="G227" s="90"/>
      <c r="L227" s="89"/>
      <c r="M227" s="89"/>
      <c r="N227" s="89"/>
      <c r="O227" s="89"/>
      <c r="T227" s="173"/>
    </row>
    <row r="228" spans="1:20" ht="15.75" thickBot="1">
      <c r="A228" s="217" t="s">
        <v>367</v>
      </c>
      <c r="B228" s="218"/>
      <c r="C228" s="218"/>
      <c r="D228" s="218"/>
      <c r="E228" s="218"/>
      <c r="F228" s="219"/>
      <c r="G228" s="56"/>
      <c r="H228" s="99"/>
      <c r="I228" s="99"/>
      <c r="J228" s="100"/>
      <c r="L228" s="181" t="s">
        <v>367</v>
      </c>
      <c r="M228" s="182"/>
      <c r="N228" s="182"/>
      <c r="O228" s="182"/>
      <c r="P228" s="182"/>
      <c r="Q228" s="182"/>
      <c r="R228" s="183"/>
      <c r="T228" s="173"/>
    </row>
    <row r="229" spans="1:20" ht="51.75" thickBot="1">
      <c r="A229" s="55" t="s">
        <v>1</v>
      </c>
      <c r="B229" s="52" t="s">
        <v>2</v>
      </c>
      <c r="C229" s="52" t="s">
        <v>3</v>
      </c>
      <c r="D229" s="57" t="s">
        <v>624</v>
      </c>
      <c r="E229" s="69" t="s">
        <v>636</v>
      </c>
      <c r="F229" s="70" t="s">
        <v>4</v>
      </c>
      <c r="G229" s="168" t="s">
        <v>604</v>
      </c>
      <c r="H229" s="169" t="s">
        <v>623</v>
      </c>
      <c r="I229" s="72" t="s">
        <v>637</v>
      </c>
      <c r="J229" s="73" t="s">
        <v>626</v>
      </c>
      <c r="L229" s="135" t="s">
        <v>624</v>
      </c>
      <c r="M229" s="69" t="s">
        <v>636</v>
      </c>
      <c r="N229" s="160" t="s">
        <v>4</v>
      </c>
      <c r="O229" s="70"/>
      <c r="P229" s="161" t="s">
        <v>623</v>
      </c>
      <c r="Q229" s="72" t="s">
        <v>637</v>
      </c>
      <c r="R229" s="93" t="s">
        <v>626</v>
      </c>
      <c r="T229" s="173"/>
    </row>
    <row r="230" spans="1:20" ht="15.75" thickBot="1">
      <c r="A230" s="3" t="s">
        <v>368</v>
      </c>
      <c r="B230" s="4" t="s">
        <v>620</v>
      </c>
      <c r="C230" s="5" t="s">
        <v>369</v>
      </c>
      <c r="D230" s="74">
        <v>205</v>
      </c>
      <c r="E230" s="74">
        <v>45</v>
      </c>
      <c r="F230" s="94">
        <f t="shared" ref="F230:F241" si="86">D230+E230</f>
        <v>250</v>
      </c>
      <c r="G230" s="80"/>
      <c r="H230" s="81"/>
      <c r="I230" s="81"/>
      <c r="J230" s="82"/>
      <c r="L230" s="118">
        <f t="shared" ref="L230" si="87">D230*(1-R$418)</f>
        <v>0</v>
      </c>
      <c r="M230" s="79">
        <f>E230*(1-R$419)</f>
        <v>0</v>
      </c>
      <c r="N230" s="75">
        <f t="shared" ref="N230:N241" si="88">L230+M230</f>
        <v>0</v>
      </c>
      <c r="O230" s="89"/>
      <c r="P230" s="150"/>
      <c r="Q230" s="96"/>
      <c r="R230" s="97"/>
      <c r="T230" s="173"/>
    </row>
    <row r="231" spans="1:20" ht="15.75" thickBot="1">
      <c r="A231" s="6" t="s">
        <v>370</v>
      </c>
      <c r="B231" s="36" t="s">
        <v>620</v>
      </c>
      <c r="C231" s="8" t="s">
        <v>371</v>
      </c>
      <c r="D231" s="79">
        <v>695.17</v>
      </c>
      <c r="E231" s="79">
        <v>45</v>
      </c>
      <c r="F231" s="94">
        <f t="shared" si="86"/>
        <v>740.17</v>
      </c>
      <c r="G231" s="80">
        <v>25</v>
      </c>
      <c r="H231" s="81">
        <f t="shared" si="71"/>
        <v>17379.25</v>
      </c>
      <c r="I231" s="81">
        <f t="shared" si="72"/>
        <v>1125</v>
      </c>
      <c r="J231" s="82">
        <f t="shared" si="73"/>
        <v>18504.25</v>
      </c>
      <c r="L231" s="142"/>
      <c r="M231" s="143"/>
      <c r="N231" s="75">
        <f t="shared" si="88"/>
        <v>0</v>
      </c>
      <c r="O231" s="89"/>
      <c r="P231" s="151">
        <f>G231*ROUND(L231,2)</f>
        <v>0</v>
      </c>
      <c r="Q231" s="81">
        <f>G231*ROUND(M231,2)</f>
        <v>0</v>
      </c>
      <c r="R231" s="82">
        <f t="shared" ref="R231:R236" si="89">P231+Q231</f>
        <v>0</v>
      </c>
      <c r="T231" s="173"/>
    </row>
    <row r="232" spans="1:20" ht="15.75" thickBot="1">
      <c r="A232" s="6" t="s">
        <v>372</v>
      </c>
      <c r="B232" s="36" t="s">
        <v>620</v>
      </c>
      <c r="C232" s="8" t="s">
        <v>373</v>
      </c>
      <c r="D232" s="79">
        <v>1700.85</v>
      </c>
      <c r="E232" s="79">
        <v>204</v>
      </c>
      <c r="F232" s="94">
        <f t="shared" si="86"/>
        <v>1904.85</v>
      </c>
      <c r="G232" s="80"/>
      <c r="H232" s="81"/>
      <c r="I232" s="81"/>
      <c r="J232" s="82"/>
      <c r="L232" s="118">
        <f t="shared" ref="L232:L233" si="90">D232*(1-R$418)</f>
        <v>0</v>
      </c>
      <c r="M232" s="79">
        <f>E232*(1-R$419)</f>
        <v>0</v>
      </c>
      <c r="N232" s="75">
        <f t="shared" si="88"/>
        <v>0</v>
      </c>
      <c r="O232" s="89"/>
      <c r="P232" s="151"/>
      <c r="Q232" s="81"/>
      <c r="R232" s="82"/>
      <c r="T232" s="173"/>
    </row>
    <row r="233" spans="1:20" ht="15.75" thickBot="1">
      <c r="A233" s="6" t="s">
        <v>374</v>
      </c>
      <c r="B233" s="36" t="s">
        <v>620</v>
      </c>
      <c r="C233" s="8" t="s">
        <v>375</v>
      </c>
      <c r="D233" s="79">
        <v>325</v>
      </c>
      <c r="E233" s="79">
        <v>125</v>
      </c>
      <c r="F233" s="94">
        <f t="shared" si="86"/>
        <v>450</v>
      </c>
      <c r="G233" s="80"/>
      <c r="H233" s="81"/>
      <c r="I233" s="81"/>
      <c r="J233" s="82"/>
      <c r="L233" s="118">
        <f t="shared" si="90"/>
        <v>0</v>
      </c>
      <c r="M233" s="79">
        <f>E233*(1-R$419)</f>
        <v>0</v>
      </c>
      <c r="N233" s="75">
        <f t="shared" si="88"/>
        <v>0</v>
      </c>
      <c r="O233" s="89"/>
      <c r="P233" s="151"/>
      <c r="Q233" s="81"/>
      <c r="R233" s="82"/>
      <c r="T233" s="173"/>
    </row>
    <row r="234" spans="1:20" ht="24" thickBot="1">
      <c r="A234" s="6" t="s">
        <v>376</v>
      </c>
      <c r="B234" s="36" t="s">
        <v>620</v>
      </c>
      <c r="C234" s="8" t="s">
        <v>377</v>
      </c>
      <c r="D234" s="79"/>
      <c r="E234" s="79">
        <v>375</v>
      </c>
      <c r="F234" s="94">
        <f t="shared" si="86"/>
        <v>375</v>
      </c>
      <c r="G234" s="80">
        <v>50</v>
      </c>
      <c r="H234" s="81"/>
      <c r="I234" s="81">
        <f t="shared" si="72"/>
        <v>18750</v>
      </c>
      <c r="J234" s="82">
        <f t="shared" si="73"/>
        <v>18750</v>
      </c>
      <c r="L234" s="175"/>
      <c r="M234" s="143"/>
      <c r="N234" s="75">
        <f t="shared" si="88"/>
        <v>0</v>
      </c>
      <c r="O234" s="89"/>
      <c r="P234" s="151"/>
      <c r="Q234" s="81">
        <f>G234*ROUND(M234,2)</f>
        <v>0</v>
      </c>
      <c r="R234" s="82">
        <f t="shared" si="89"/>
        <v>0</v>
      </c>
      <c r="T234" s="173"/>
    </row>
    <row r="235" spans="1:20" ht="15.75" thickBot="1">
      <c r="A235" s="6" t="s">
        <v>378</v>
      </c>
      <c r="B235" s="36" t="s">
        <v>121</v>
      </c>
      <c r="C235" s="8" t="s">
        <v>379</v>
      </c>
      <c r="D235" s="79"/>
      <c r="E235" s="79">
        <v>51.05</v>
      </c>
      <c r="F235" s="94">
        <f t="shared" si="86"/>
        <v>51.05</v>
      </c>
      <c r="G235" s="80">
        <v>10</v>
      </c>
      <c r="H235" s="81"/>
      <c r="I235" s="81">
        <f t="shared" si="72"/>
        <v>510.5</v>
      </c>
      <c r="J235" s="82">
        <f t="shared" si="73"/>
        <v>510.5</v>
      </c>
      <c r="L235" s="175"/>
      <c r="M235" s="143"/>
      <c r="N235" s="75">
        <f t="shared" si="88"/>
        <v>0</v>
      </c>
      <c r="O235" s="89"/>
      <c r="P235" s="151"/>
      <c r="Q235" s="81">
        <f>G235*ROUND(M235,2)</f>
        <v>0</v>
      </c>
      <c r="R235" s="82">
        <f t="shared" si="89"/>
        <v>0</v>
      </c>
      <c r="T235" s="173"/>
    </row>
    <row r="236" spans="1:20" ht="24" thickBot="1">
      <c r="A236" s="6" t="s">
        <v>380</v>
      </c>
      <c r="B236" s="36" t="s">
        <v>620</v>
      </c>
      <c r="C236" s="8" t="s">
        <v>381</v>
      </c>
      <c r="D236" s="79"/>
      <c r="E236" s="79">
        <v>95.52</v>
      </c>
      <c r="F236" s="94">
        <f t="shared" si="86"/>
        <v>95.52</v>
      </c>
      <c r="G236" s="80">
        <v>5</v>
      </c>
      <c r="H236" s="81"/>
      <c r="I236" s="81">
        <f t="shared" si="72"/>
        <v>477.59999999999997</v>
      </c>
      <c r="J236" s="82">
        <f t="shared" si="73"/>
        <v>477.59999999999997</v>
      </c>
      <c r="L236" s="175"/>
      <c r="M236" s="143"/>
      <c r="N236" s="75">
        <f t="shared" si="88"/>
        <v>0</v>
      </c>
      <c r="O236" s="89"/>
      <c r="P236" s="151"/>
      <c r="Q236" s="81">
        <f>G236*ROUND(M236,2)</f>
        <v>0</v>
      </c>
      <c r="R236" s="82">
        <f t="shared" si="89"/>
        <v>0</v>
      </c>
      <c r="T236" s="173"/>
    </row>
    <row r="237" spans="1:20" ht="24" thickBot="1">
      <c r="A237" s="6" t="s">
        <v>382</v>
      </c>
      <c r="B237" s="36" t="s">
        <v>620</v>
      </c>
      <c r="C237" s="8" t="s">
        <v>383</v>
      </c>
      <c r="D237" s="79">
        <v>2150</v>
      </c>
      <c r="E237" s="79">
        <v>500</v>
      </c>
      <c r="F237" s="94">
        <f t="shared" si="86"/>
        <v>2650</v>
      </c>
      <c r="G237" s="80"/>
      <c r="H237" s="81"/>
      <c r="I237" s="81"/>
      <c r="J237" s="82"/>
      <c r="L237" s="118">
        <f t="shared" ref="L237:L241" si="91">D237*(1-R$418)</f>
        <v>0</v>
      </c>
      <c r="M237" s="79">
        <f>E237*(1-R$419)</f>
        <v>0</v>
      </c>
      <c r="N237" s="75">
        <f t="shared" si="88"/>
        <v>0</v>
      </c>
      <c r="O237" s="89"/>
      <c r="P237" s="151"/>
      <c r="Q237" s="81"/>
      <c r="R237" s="82"/>
      <c r="T237" s="173"/>
    </row>
    <row r="238" spans="1:20" ht="15.75" thickBot="1">
      <c r="A238" s="6" t="s">
        <v>384</v>
      </c>
      <c r="B238" s="36" t="s">
        <v>620</v>
      </c>
      <c r="C238" s="8" t="s">
        <v>385</v>
      </c>
      <c r="D238" s="79">
        <v>1350</v>
      </c>
      <c r="E238" s="79">
        <v>500</v>
      </c>
      <c r="F238" s="94">
        <f t="shared" si="86"/>
        <v>1850</v>
      </c>
      <c r="G238" s="80"/>
      <c r="H238" s="81"/>
      <c r="I238" s="81"/>
      <c r="J238" s="82"/>
      <c r="L238" s="118">
        <f t="shared" si="91"/>
        <v>0</v>
      </c>
      <c r="M238" s="79">
        <f>E238*(1-R$419)</f>
        <v>0</v>
      </c>
      <c r="N238" s="75">
        <f t="shared" si="88"/>
        <v>0</v>
      </c>
      <c r="O238" s="89"/>
      <c r="P238" s="151"/>
      <c r="Q238" s="81"/>
      <c r="R238" s="82"/>
      <c r="T238" s="173"/>
    </row>
    <row r="239" spans="1:20" ht="35.25" thickBot="1">
      <c r="A239" s="6" t="s">
        <v>386</v>
      </c>
      <c r="B239" s="36" t="s">
        <v>620</v>
      </c>
      <c r="C239" s="8" t="s">
        <v>387</v>
      </c>
      <c r="D239" s="79">
        <v>2440</v>
      </c>
      <c r="E239" s="79">
        <v>500</v>
      </c>
      <c r="F239" s="94">
        <f t="shared" si="86"/>
        <v>2940</v>
      </c>
      <c r="G239" s="80"/>
      <c r="H239" s="81"/>
      <c r="I239" s="81"/>
      <c r="J239" s="82"/>
      <c r="L239" s="118">
        <f t="shared" si="91"/>
        <v>0</v>
      </c>
      <c r="M239" s="79">
        <f>E239*(1-R$419)</f>
        <v>0</v>
      </c>
      <c r="N239" s="75">
        <f t="shared" si="88"/>
        <v>0</v>
      </c>
      <c r="O239" s="89"/>
      <c r="P239" s="151"/>
      <c r="Q239" s="81"/>
      <c r="R239" s="82"/>
      <c r="T239" s="173"/>
    </row>
    <row r="240" spans="1:20" ht="106.5" customHeight="1" thickBot="1">
      <c r="A240" s="33" t="s">
        <v>388</v>
      </c>
      <c r="B240" s="36" t="s">
        <v>620</v>
      </c>
      <c r="C240" s="8" t="s">
        <v>601</v>
      </c>
      <c r="D240" s="79">
        <v>650</v>
      </c>
      <c r="E240" s="79"/>
      <c r="F240" s="94">
        <f t="shared" si="86"/>
        <v>650</v>
      </c>
      <c r="G240" s="80"/>
      <c r="H240" s="81"/>
      <c r="I240" s="81"/>
      <c r="J240" s="82"/>
      <c r="L240" s="118">
        <f t="shared" si="91"/>
        <v>0</v>
      </c>
      <c r="M240" s="79"/>
      <c r="N240" s="75">
        <f t="shared" si="88"/>
        <v>0</v>
      </c>
      <c r="O240" s="89"/>
      <c r="P240" s="151"/>
      <c r="Q240" s="81"/>
      <c r="R240" s="82"/>
      <c r="T240" s="173"/>
    </row>
    <row r="241" spans="1:20" ht="24" thickBot="1">
      <c r="A241" s="33" t="s">
        <v>389</v>
      </c>
      <c r="B241" s="36" t="s">
        <v>620</v>
      </c>
      <c r="C241" s="8" t="s">
        <v>390</v>
      </c>
      <c r="D241" s="79">
        <v>650</v>
      </c>
      <c r="E241" s="79"/>
      <c r="F241" s="94">
        <f t="shared" si="86"/>
        <v>650</v>
      </c>
      <c r="G241" s="86"/>
      <c r="H241" s="87"/>
      <c r="I241" s="87"/>
      <c r="J241" s="88"/>
      <c r="L241" s="118">
        <f t="shared" si="91"/>
        <v>0</v>
      </c>
      <c r="M241" s="79"/>
      <c r="N241" s="75">
        <f t="shared" si="88"/>
        <v>0</v>
      </c>
      <c r="O241" s="107"/>
      <c r="P241" s="152"/>
      <c r="Q241" s="87"/>
      <c r="R241" s="88"/>
      <c r="T241" s="173"/>
    </row>
    <row r="242" spans="1:20" ht="15.75" thickBot="1">
      <c r="A242" s="23"/>
      <c r="B242" s="23"/>
      <c r="C242" s="24"/>
      <c r="D242" s="89"/>
      <c r="E242" s="89"/>
      <c r="F242" s="89"/>
      <c r="G242" s="90"/>
      <c r="L242" s="89"/>
      <c r="M242" s="89"/>
      <c r="N242" s="89"/>
      <c r="O242" s="89"/>
      <c r="T242" s="173"/>
    </row>
    <row r="243" spans="1:20" ht="15.75" thickBot="1">
      <c r="A243" s="23"/>
      <c r="B243" s="23"/>
      <c r="C243" s="24"/>
      <c r="D243" s="89"/>
      <c r="E243" s="184" t="s">
        <v>584</v>
      </c>
      <c r="F243" s="185"/>
      <c r="G243" s="185"/>
      <c r="H243" s="116">
        <f>SUM(H230:H242)</f>
        <v>17379.25</v>
      </c>
      <c r="I243" s="68">
        <f t="shared" ref="I243" si="92">SUM(I230:I242)</f>
        <v>20863.099999999999</v>
      </c>
      <c r="J243" s="68">
        <f>SUM(J230:J242)</f>
        <v>38242.35</v>
      </c>
      <c r="L243" s="184" t="s">
        <v>584</v>
      </c>
      <c r="M243" s="185"/>
      <c r="N243" s="186"/>
      <c r="O243" s="40"/>
      <c r="P243" s="116">
        <f>SUM(P230:P242)</f>
        <v>0</v>
      </c>
      <c r="Q243" s="68">
        <f t="shared" ref="Q243" si="93">SUM(Q230:Q242)</f>
        <v>0</v>
      </c>
      <c r="R243" s="68">
        <f>SUM(R230:R242)</f>
        <v>0</v>
      </c>
      <c r="T243" s="173"/>
    </row>
    <row r="244" spans="1:20" ht="15.75" thickBot="1">
      <c r="A244" s="23"/>
      <c r="B244" s="23"/>
      <c r="C244" s="24"/>
      <c r="D244" s="89"/>
      <c r="E244" s="89"/>
      <c r="F244" s="89"/>
      <c r="G244" s="90"/>
      <c r="L244" s="89"/>
      <c r="M244" s="89"/>
      <c r="N244" s="89"/>
      <c r="O244" s="89"/>
      <c r="T244" s="173"/>
    </row>
    <row r="245" spans="1:20" ht="15.75" thickBot="1">
      <c r="A245" s="217" t="s">
        <v>391</v>
      </c>
      <c r="B245" s="218"/>
      <c r="C245" s="218"/>
      <c r="D245" s="218"/>
      <c r="E245" s="218"/>
      <c r="F245" s="219"/>
      <c r="G245" s="56"/>
      <c r="H245" s="99"/>
      <c r="I245" s="99"/>
      <c r="J245" s="100"/>
      <c r="L245" s="181" t="s">
        <v>391</v>
      </c>
      <c r="M245" s="182"/>
      <c r="N245" s="182"/>
      <c r="O245" s="182"/>
      <c r="P245" s="182"/>
      <c r="Q245" s="182"/>
      <c r="R245" s="183"/>
      <c r="T245" s="173"/>
    </row>
    <row r="246" spans="1:20" ht="51.75" thickBot="1">
      <c r="A246" s="55" t="s">
        <v>1</v>
      </c>
      <c r="B246" s="52" t="s">
        <v>2</v>
      </c>
      <c r="C246" s="52" t="s">
        <v>3</v>
      </c>
      <c r="D246" s="91"/>
      <c r="E246" s="69" t="s">
        <v>636</v>
      </c>
      <c r="F246" s="101" t="s">
        <v>626</v>
      </c>
      <c r="G246" s="168" t="s">
        <v>604</v>
      </c>
      <c r="H246" s="172"/>
      <c r="I246" s="72" t="s">
        <v>637</v>
      </c>
      <c r="J246" s="73" t="s">
        <v>626</v>
      </c>
      <c r="L246" s="137"/>
      <c r="M246" s="69" t="s">
        <v>636</v>
      </c>
      <c r="N246" s="163" t="s">
        <v>626</v>
      </c>
      <c r="O246" s="101"/>
      <c r="P246" s="164"/>
      <c r="Q246" s="72" t="s">
        <v>637</v>
      </c>
      <c r="R246" s="93" t="s">
        <v>626</v>
      </c>
      <c r="T246" s="173"/>
    </row>
    <row r="247" spans="1:20" ht="57.75" thickBot="1">
      <c r="A247" s="3" t="s">
        <v>392</v>
      </c>
      <c r="B247" s="4" t="s">
        <v>121</v>
      </c>
      <c r="C247" s="5" t="s">
        <v>393</v>
      </c>
      <c r="D247" s="74"/>
      <c r="E247" s="74">
        <v>60.8</v>
      </c>
      <c r="F247" s="94">
        <f t="shared" ref="F247:F263" si="94">D247+E247</f>
        <v>60.8</v>
      </c>
      <c r="G247" s="76"/>
      <c r="H247" s="77"/>
      <c r="I247" s="77"/>
      <c r="J247" s="78"/>
      <c r="L247" s="75"/>
      <c r="M247" s="79">
        <f>E247*(1-R$419)</f>
        <v>0</v>
      </c>
      <c r="N247" s="75">
        <f t="shared" ref="N247:N263" si="95">L247+M247</f>
        <v>0</v>
      </c>
      <c r="O247" s="89"/>
      <c r="P247" s="150"/>
      <c r="Q247" s="96"/>
      <c r="R247" s="97"/>
      <c r="T247" s="173"/>
    </row>
    <row r="248" spans="1:20" ht="57.75" thickBot="1">
      <c r="A248" s="6" t="s">
        <v>394</v>
      </c>
      <c r="B248" s="36" t="s">
        <v>121</v>
      </c>
      <c r="C248" s="8" t="s">
        <v>590</v>
      </c>
      <c r="D248" s="79"/>
      <c r="E248" s="79">
        <v>73.599999999999994</v>
      </c>
      <c r="F248" s="94">
        <f t="shared" si="94"/>
        <v>73.599999999999994</v>
      </c>
      <c r="G248" s="80">
        <v>15</v>
      </c>
      <c r="H248" s="81"/>
      <c r="I248" s="81">
        <f t="shared" si="72"/>
        <v>1104</v>
      </c>
      <c r="J248" s="82">
        <f t="shared" si="73"/>
        <v>1104</v>
      </c>
      <c r="L248" s="118"/>
      <c r="M248" s="146"/>
      <c r="N248" s="75">
        <f t="shared" si="95"/>
        <v>0</v>
      </c>
      <c r="O248" s="89"/>
      <c r="P248" s="151"/>
      <c r="Q248" s="81">
        <f>G248*ROUND(M248,2)</f>
        <v>0</v>
      </c>
      <c r="R248" s="82">
        <f t="shared" ref="R248:R263" si="96">P248+Q248</f>
        <v>0</v>
      </c>
      <c r="T248" s="173"/>
    </row>
    <row r="249" spans="1:20" ht="80.25" thickBot="1">
      <c r="A249" s="6" t="s">
        <v>395</v>
      </c>
      <c r="B249" s="36" t="s">
        <v>121</v>
      </c>
      <c r="C249" s="8" t="s">
        <v>591</v>
      </c>
      <c r="D249" s="79"/>
      <c r="E249" s="79">
        <v>96.8</v>
      </c>
      <c r="F249" s="94">
        <f t="shared" si="94"/>
        <v>96.8</v>
      </c>
      <c r="G249" s="80"/>
      <c r="H249" s="81"/>
      <c r="I249" s="81"/>
      <c r="J249" s="82"/>
      <c r="L249" s="118"/>
      <c r="M249" s="79">
        <f>E249*(1-R$419)</f>
        <v>0</v>
      </c>
      <c r="N249" s="75">
        <f t="shared" si="95"/>
        <v>0</v>
      </c>
      <c r="O249" s="89"/>
      <c r="P249" s="151"/>
      <c r="Q249" s="81"/>
      <c r="R249" s="82"/>
      <c r="T249" s="173"/>
    </row>
    <row r="250" spans="1:20" ht="80.25" thickBot="1">
      <c r="A250" s="6" t="s">
        <v>396</v>
      </c>
      <c r="B250" s="36" t="s">
        <v>121</v>
      </c>
      <c r="C250" s="8" t="s">
        <v>592</v>
      </c>
      <c r="D250" s="79"/>
      <c r="E250" s="79">
        <v>98.56</v>
      </c>
      <c r="F250" s="94">
        <f t="shared" si="94"/>
        <v>98.56</v>
      </c>
      <c r="G250" s="80">
        <v>25</v>
      </c>
      <c r="H250" s="81"/>
      <c r="I250" s="81">
        <f t="shared" si="72"/>
        <v>2464</v>
      </c>
      <c r="J250" s="82">
        <f t="shared" si="73"/>
        <v>2464</v>
      </c>
      <c r="L250" s="118"/>
      <c r="M250" s="146"/>
      <c r="N250" s="75">
        <f t="shared" si="95"/>
        <v>0</v>
      </c>
      <c r="O250" s="89"/>
      <c r="P250" s="151"/>
      <c r="Q250" s="81">
        <f>G250*ROUND(M250,2)</f>
        <v>0</v>
      </c>
      <c r="R250" s="82">
        <f t="shared" si="96"/>
        <v>0</v>
      </c>
      <c r="T250" s="173"/>
    </row>
    <row r="251" spans="1:20" ht="69" thickBot="1">
      <c r="A251" s="6" t="s">
        <v>397</v>
      </c>
      <c r="B251" s="36" t="s">
        <v>121</v>
      </c>
      <c r="C251" s="8" t="s">
        <v>398</v>
      </c>
      <c r="D251" s="79"/>
      <c r="E251" s="79">
        <v>167.2</v>
      </c>
      <c r="F251" s="94">
        <f t="shared" si="94"/>
        <v>167.2</v>
      </c>
      <c r="G251" s="80"/>
      <c r="H251" s="81"/>
      <c r="I251" s="81"/>
      <c r="J251" s="82"/>
      <c r="L251" s="118"/>
      <c r="M251" s="79">
        <f>E251*(1-R$419)</f>
        <v>0</v>
      </c>
      <c r="N251" s="75">
        <f t="shared" si="95"/>
        <v>0</v>
      </c>
      <c r="O251" s="89"/>
      <c r="P251" s="151"/>
      <c r="Q251" s="81"/>
      <c r="R251" s="82"/>
      <c r="T251" s="173"/>
    </row>
    <row r="252" spans="1:20" ht="69" thickBot="1">
      <c r="A252" s="6" t="s">
        <v>399</v>
      </c>
      <c r="B252" s="36" t="s">
        <v>121</v>
      </c>
      <c r="C252" s="8" t="s">
        <v>400</v>
      </c>
      <c r="D252" s="79"/>
      <c r="E252" s="79">
        <v>179.3</v>
      </c>
      <c r="F252" s="94">
        <f t="shared" si="94"/>
        <v>179.3</v>
      </c>
      <c r="G252" s="80">
        <v>30</v>
      </c>
      <c r="H252" s="81"/>
      <c r="I252" s="81">
        <f t="shared" si="72"/>
        <v>5379</v>
      </c>
      <c r="J252" s="82">
        <f t="shared" si="73"/>
        <v>5379</v>
      </c>
      <c r="L252" s="118"/>
      <c r="M252" s="146"/>
      <c r="N252" s="75">
        <f t="shared" si="95"/>
        <v>0</v>
      </c>
      <c r="O252" s="89"/>
      <c r="P252" s="151"/>
      <c r="Q252" s="81">
        <f>G252*ROUND(M252,2)</f>
        <v>0</v>
      </c>
      <c r="R252" s="82">
        <f t="shared" si="96"/>
        <v>0</v>
      </c>
      <c r="T252" s="173"/>
    </row>
    <row r="253" spans="1:20" ht="15.75" thickBot="1">
      <c r="A253" s="6" t="s">
        <v>401</v>
      </c>
      <c r="B253" s="36" t="s">
        <v>620</v>
      </c>
      <c r="C253" s="8" t="s">
        <v>402</v>
      </c>
      <c r="D253" s="79"/>
      <c r="E253" s="79">
        <v>71.5</v>
      </c>
      <c r="F253" s="94">
        <f t="shared" si="94"/>
        <v>71.5</v>
      </c>
      <c r="G253" s="80">
        <v>2</v>
      </c>
      <c r="H253" s="81"/>
      <c r="I253" s="81">
        <f t="shared" si="72"/>
        <v>143</v>
      </c>
      <c r="J253" s="82">
        <f t="shared" si="73"/>
        <v>143</v>
      </c>
      <c r="L253" s="118"/>
      <c r="M253" s="146"/>
      <c r="N253" s="75">
        <f t="shared" si="95"/>
        <v>0</v>
      </c>
      <c r="O253" s="89"/>
      <c r="P253" s="151"/>
      <c r="Q253" s="81">
        <f>G253*ROUND(M253,2)</f>
        <v>0</v>
      </c>
      <c r="R253" s="82">
        <f t="shared" si="96"/>
        <v>0</v>
      </c>
      <c r="T253" s="173"/>
    </row>
    <row r="254" spans="1:20" ht="15.75" thickBot="1">
      <c r="A254" s="6" t="s">
        <v>403</v>
      </c>
      <c r="B254" s="7" t="s">
        <v>404</v>
      </c>
      <c r="C254" s="8" t="s">
        <v>405</v>
      </c>
      <c r="D254" s="79"/>
      <c r="E254" s="79">
        <v>202.4</v>
      </c>
      <c r="F254" s="94">
        <f t="shared" si="94"/>
        <v>202.4</v>
      </c>
      <c r="G254" s="80"/>
      <c r="H254" s="81"/>
      <c r="I254" s="81"/>
      <c r="J254" s="82"/>
      <c r="L254" s="118"/>
      <c r="M254" s="79">
        <f>E254*(1-R$419)</f>
        <v>0</v>
      </c>
      <c r="N254" s="75">
        <f t="shared" si="95"/>
        <v>0</v>
      </c>
      <c r="O254" s="89"/>
      <c r="P254" s="151"/>
      <c r="Q254" s="81"/>
      <c r="R254" s="82"/>
      <c r="T254" s="173"/>
    </row>
    <row r="255" spans="1:20" ht="15.75" thickBot="1">
      <c r="A255" s="6" t="s">
        <v>406</v>
      </c>
      <c r="B255" s="7" t="s">
        <v>404</v>
      </c>
      <c r="C255" s="8" t="s">
        <v>407</v>
      </c>
      <c r="D255" s="79"/>
      <c r="E255" s="79">
        <v>98.56</v>
      </c>
      <c r="F255" s="94">
        <f t="shared" si="94"/>
        <v>98.56</v>
      </c>
      <c r="G255" s="80"/>
      <c r="H255" s="81"/>
      <c r="I255" s="81"/>
      <c r="J255" s="82"/>
      <c r="L255" s="118"/>
      <c r="M255" s="79">
        <f>E255*(1-R$419)</f>
        <v>0</v>
      </c>
      <c r="N255" s="75">
        <f t="shared" si="95"/>
        <v>0</v>
      </c>
      <c r="O255" s="89"/>
      <c r="P255" s="151"/>
      <c r="Q255" s="81"/>
      <c r="R255" s="82"/>
      <c r="T255" s="173"/>
    </row>
    <row r="256" spans="1:20" ht="24" thickBot="1">
      <c r="A256" s="6" t="s">
        <v>408</v>
      </c>
      <c r="B256" s="36" t="s">
        <v>620</v>
      </c>
      <c r="C256" s="8" t="s">
        <v>409</v>
      </c>
      <c r="D256" s="79"/>
      <c r="E256" s="79">
        <v>560.64</v>
      </c>
      <c r="F256" s="94">
        <f t="shared" si="94"/>
        <v>560.64</v>
      </c>
      <c r="G256" s="80">
        <v>2</v>
      </c>
      <c r="H256" s="81"/>
      <c r="I256" s="81">
        <f t="shared" si="72"/>
        <v>1121.28</v>
      </c>
      <c r="J256" s="82">
        <f t="shared" si="73"/>
        <v>1121.28</v>
      </c>
      <c r="L256" s="118"/>
      <c r="M256" s="146"/>
      <c r="N256" s="75">
        <f t="shared" si="95"/>
        <v>0</v>
      </c>
      <c r="O256" s="89"/>
      <c r="P256" s="151"/>
      <c r="Q256" s="81">
        <f>G256*ROUND(M256,2)</f>
        <v>0</v>
      </c>
      <c r="R256" s="82">
        <f t="shared" si="96"/>
        <v>0</v>
      </c>
      <c r="T256" s="173"/>
    </row>
    <row r="257" spans="1:20" ht="15.75" thickBot="1">
      <c r="A257" s="6" t="s">
        <v>410</v>
      </c>
      <c r="B257" s="36" t="s">
        <v>620</v>
      </c>
      <c r="C257" s="8" t="s">
        <v>411</v>
      </c>
      <c r="D257" s="79"/>
      <c r="E257" s="79">
        <v>159.5</v>
      </c>
      <c r="F257" s="94">
        <f t="shared" si="94"/>
        <v>159.5</v>
      </c>
      <c r="G257" s="80">
        <v>20</v>
      </c>
      <c r="H257" s="81"/>
      <c r="I257" s="81">
        <f t="shared" si="72"/>
        <v>3190</v>
      </c>
      <c r="J257" s="82">
        <f t="shared" si="73"/>
        <v>3190</v>
      </c>
      <c r="L257" s="118"/>
      <c r="M257" s="146"/>
      <c r="N257" s="75">
        <f t="shared" si="95"/>
        <v>0</v>
      </c>
      <c r="O257" s="89"/>
      <c r="P257" s="151"/>
      <c r="Q257" s="81">
        <f>G257*ROUND(M257,2)</f>
        <v>0</v>
      </c>
      <c r="R257" s="82">
        <f t="shared" si="96"/>
        <v>0</v>
      </c>
      <c r="T257" s="173"/>
    </row>
    <row r="258" spans="1:20" ht="24" thickBot="1">
      <c r="A258" s="6" t="s">
        <v>412</v>
      </c>
      <c r="B258" s="36" t="s">
        <v>620</v>
      </c>
      <c r="C258" s="8" t="s">
        <v>413</v>
      </c>
      <c r="D258" s="79"/>
      <c r="E258" s="79">
        <v>227.5</v>
      </c>
      <c r="F258" s="94">
        <f t="shared" si="94"/>
        <v>227.5</v>
      </c>
      <c r="G258" s="80">
        <v>2</v>
      </c>
      <c r="H258" s="81"/>
      <c r="I258" s="81">
        <f t="shared" si="72"/>
        <v>455</v>
      </c>
      <c r="J258" s="82">
        <f t="shared" si="73"/>
        <v>455</v>
      </c>
      <c r="L258" s="118"/>
      <c r="M258" s="146"/>
      <c r="N258" s="75">
        <f t="shared" si="95"/>
        <v>0</v>
      </c>
      <c r="O258" s="89"/>
      <c r="P258" s="151"/>
      <c r="Q258" s="81">
        <f>G258*ROUND(M258,2)</f>
        <v>0</v>
      </c>
      <c r="R258" s="82">
        <f t="shared" si="96"/>
        <v>0</v>
      </c>
      <c r="T258" s="173"/>
    </row>
    <row r="259" spans="1:20" ht="24" thickBot="1">
      <c r="A259" s="6" t="s">
        <v>414</v>
      </c>
      <c r="B259" s="36" t="s">
        <v>620</v>
      </c>
      <c r="C259" s="8" t="s">
        <v>415</v>
      </c>
      <c r="D259" s="79"/>
      <c r="E259" s="79">
        <v>975</v>
      </c>
      <c r="F259" s="94">
        <f t="shared" si="94"/>
        <v>975</v>
      </c>
      <c r="G259" s="80"/>
      <c r="H259" s="81"/>
      <c r="I259" s="81"/>
      <c r="J259" s="82"/>
      <c r="L259" s="118"/>
      <c r="M259" s="79">
        <f>E259*(1-R$419)</f>
        <v>0</v>
      </c>
      <c r="N259" s="75">
        <f t="shared" si="95"/>
        <v>0</v>
      </c>
      <c r="O259" s="89"/>
      <c r="P259" s="151"/>
      <c r="Q259" s="81"/>
      <c r="R259" s="82"/>
      <c r="T259" s="173"/>
    </row>
    <row r="260" spans="1:20" ht="35.25" thickBot="1">
      <c r="A260" s="6" t="s">
        <v>416</v>
      </c>
      <c r="B260" s="36" t="s">
        <v>620</v>
      </c>
      <c r="C260" s="8" t="s">
        <v>417</v>
      </c>
      <c r="D260" s="79"/>
      <c r="E260" s="79">
        <v>1050</v>
      </c>
      <c r="F260" s="94">
        <f t="shared" si="94"/>
        <v>1050</v>
      </c>
      <c r="G260" s="80"/>
      <c r="H260" s="81"/>
      <c r="I260" s="81"/>
      <c r="J260" s="82"/>
      <c r="L260" s="118"/>
      <c r="M260" s="79">
        <f>E260*(1-R$419)</f>
        <v>0</v>
      </c>
      <c r="N260" s="75">
        <f t="shared" si="95"/>
        <v>0</v>
      </c>
      <c r="O260" s="89"/>
      <c r="P260" s="151"/>
      <c r="Q260" s="81"/>
      <c r="R260" s="82"/>
      <c r="T260" s="173"/>
    </row>
    <row r="261" spans="1:20" ht="15.75" thickBot="1">
      <c r="A261" s="6" t="s">
        <v>418</v>
      </c>
      <c r="B261" s="36" t="s">
        <v>620</v>
      </c>
      <c r="C261" s="8" t="s">
        <v>419</v>
      </c>
      <c r="D261" s="79"/>
      <c r="E261" s="79">
        <v>455</v>
      </c>
      <c r="F261" s="94">
        <f t="shared" si="94"/>
        <v>455</v>
      </c>
      <c r="G261" s="80">
        <v>3</v>
      </c>
      <c r="H261" s="81"/>
      <c r="I261" s="81">
        <f t="shared" ref="I261:I275" si="97">E261*G261</f>
        <v>1365</v>
      </c>
      <c r="J261" s="82">
        <f t="shared" ref="J261:J287" si="98">H261+I261</f>
        <v>1365</v>
      </c>
      <c r="L261" s="118"/>
      <c r="M261" s="146"/>
      <c r="N261" s="75">
        <f t="shared" si="95"/>
        <v>0</v>
      </c>
      <c r="O261" s="89"/>
      <c r="P261" s="151"/>
      <c r="Q261" s="81">
        <f>G261*ROUND(M261,2)</f>
        <v>0</v>
      </c>
      <c r="R261" s="82">
        <f t="shared" si="96"/>
        <v>0</v>
      </c>
      <c r="T261" s="173"/>
    </row>
    <row r="262" spans="1:20" ht="24" thickBot="1">
      <c r="A262" s="6" t="s">
        <v>420</v>
      </c>
      <c r="B262" s="36" t="s">
        <v>620</v>
      </c>
      <c r="C262" s="8" t="s">
        <v>421</v>
      </c>
      <c r="D262" s="79"/>
      <c r="E262" s="79">
        <v>1570.8</v>
      </c>
      <c r="F262" s="94">
        <f t="shared" si="94"/>
        <v>1570.8</v>
      </c>
      <c r="G262" s="80"/>
      <c r="H262" s="81"/>
      <c r="I262" s="81"/>
      <c r="J262" s="82"/>
      <c r="L262" s="118"/>
      <c r="M262" s="79">
        <f>E262*(1-R$419)</f>
        <v>0</v>
      </c>
      <c r="N262" s="75">
        <f t="shared" si="95"/>
        <v>0</v>
      </c>
      <c r="O262" s="89"/>
      <c r="P262" s="151"/>
      <c r="Q262" s="81"/>
      <c r="R262" s="82"/>
      <c r="T262" s="173"/>
    </row>
    <row r="263" spans="1:20" ht="24" thickBot="1">
      <c r="A263" s="6" t="s">
        <v>422</v>
      </c>
      <c r="B263" s="36" t="s">
        <v>620</v>
      </c>
      <c r="C263" s="8" t="s">
        <v>201</v>
      </c>
      <c r="D263" s="79"/>
      <c r="E263" s="79">
        <v>105</v>
      </c>
      <c r="F263" s="94">
        <f t="shared" si="94"/>
        <v>105</v>
      </c>
      <c r="G263" s="86">
        <v>5</v>
      </c>
      <c r="H263" s="87"/>
      <c r="I263" s="87">
        <f t="shared" si="97"/>
        <v>525</v>
      </c>
      <c r="J263" s="88">
        <f t="shared" si="98"/>
        <v>525</v>
      </c>
      <c r="L263" s="118"/>
      <c r="M263" s="146"/>
      <c r="N263" s="75">
        <f t="shared" si="95"/>
        <v>0</v>
      </c>
      <c r="O263" s="107"/>
      <c r="P263" s="152"/>
      <c r="Q263" s="87">
        <f>G263*ROUND(M263,2)</f>
        <v>0</v>
      </c>
      <c r="R263" s="88">
        <f t="shared" si="96"/>
        <v>0</v>
      </c>
      <c r="T263" s="173"/>
    </row>
    <row r="264" spans="1:20" ht="15.75" thickBot="1">
      <c r="A264" s="23"/>
      <c r="B264" s="23"/>
      <c r="C264" s="24"/>
      <c r="D264" s="89"/>
      <c r="E264" s="89"/>
      <c r="F264" s="89"/>
      <c r="G264" s="90"/>
      <c r="L264" s="89"/>
      <c r="M264" s="89"/>
      <c r="N264" s="89"/>
      <c r="O264" s="89"/>
      <c r="T264" s="173"/>
    </row>
    <row r="265" spans="1:20" ht="15.75" thickBot="1">
      <c r="A265" s="23"/>
      <c r="B265" s="23"/>
      <c r="C265" s="24"/>
      <c r="D265" s="89"/>
      <c r="E265" s="184" t="s">
        <v>583</v>
      </c>
      <c r="F265" s="185"/>
      <c r="G265" s="185"/>
      <c r="H265" s="68">
        <f>SUM(H247:H264)</f>
        <v>0</v>
      </c>
      <c r="I265" s="68">
        <f>SUM(I247:I264)</f>
        <v>15746.28</v>
      </c>
      <c r="J265" s="68">
        <f>SUM(J247:J264)</f>
        <v>15746.28</v>
      </c>
      <c r="L265" s="184" t="s">
        <v>583</v>
      </c>
      <c r="M265" s="185"/>
      <c r="N265" s="186"/>
      <c r="O265" s="40"/>
      <c r="P265" s="68">
        <f>SUM(P247:P264)</f>
        <v>0</v>
      </c>
      <c r="Q265" s="68">
        <f>SUM(Q247:Q264)</f>
        <v>0</v>
      </c>
      <c r="R265" s="68">
        <f>SUM(R247:R264)</f>
        <v>0</v>
      </c>
      <c r="T265" s="173"/>
    </row>
    <row r="266" spans="1:20" ht="15.75" thickBot="1">
      <c r="A266" s="23"/>
      <c r="B266" s="23"/>
      <c r="C266" s="24"/>
      <c r="D266" s="89"/>
      <c r="E266" s="89"/>
      <c r="F266" s="89"/>
      <c r="G266" s="90"/>
      <c r="L266" s="89"/>
      <c r="M266" s="89"/>
      <c r="N266" s="89"/>
      <c r="O266" s="89"/>
      <c r="T266" s="173"/>
    </row>
    <row r="267" spans="1:20" ht="15.75" thickBot="1">
      <c r="A267" s="217" t="s">
        <v>423</v>
      </c>
      <c r="B267" s="218"/>
      <c r="C267" s="218"/>
      <c r="D267" s="218"/>
      <c r="E267" s="218"/>
      <c r="F267" s="219"/>
      <c r="G267" s="56"/>
      <c r="H267" s="99"/>
      <c r="I267" s="99"/>
      <c r="J267" s="100"/>
      <c r="L267" s="181" t="s">
        <v>423</v>
      </c>
      <c r="M267" s="182"/>
      <c r="N267" s="182"/>
      <c r="O267" s="182"/>
      <c r="P267" s="182"/>
      <c r="Q267" s="182"/>
      <c r="R267" s="183"/>
      <c r="T267" s="173"/>
    </row>
    <row r="268" spans="1:20" ht="26.25" thickBot="1">
      <c r="A268" s="55" t="s">
        <v>1</v>
      </c>
      <c r="B268" s="52" t="s">
        <v>2</v>
      </c>
      <c r="C268" s="52" t="s">
        <v>3</v>
      </c>
      <c r="D268" s="91"/>
      <c r="E268" s="126" t="s">
        <v>628</v>
      </c>
      <c r="F268" s="101" t="s">
        <v>4</v>
      </c>
      <c r="G268" s="168" t="s">
        <v>604</v>
      </c>
      <c r="H268" s="172"/>
      <c r="I268" s="72" t="s">
        <v>629</v>
      </c>
      <c r="J268" s="73" t="s">
        <v>626</v>
      </c>
      <c r="L268" s="122"/>
      <c r="M268" s="138" t="s">
        <v>628</v>
      </c>
      <c r="N268" s="139" t="s">
        <v>4</v>
      </c>
      <c r="O268" s="129"/>
      <c r="P268" s="164"/>
      <c r="Q268" s="92" t="s">
        <v>629</v>
      </c>
      <c r="R268" s="93" t="s">
        <v>626</v>
      </c>
      <c r="T268" s="173"/>
    </row>
    <row r="269" spans="1:20" ht="15.75" thickBot="1">
      <c r="A269" s="3" t="s">
        <v>424</v>
      </c>
      <c r="B269" s="4" t="s">
        <v>620</v>
      </c>
      <c r="C269" s="5" t="s">
        <v>425</v>
      </c>
      <c r="D269" s="98"/>
      <c r="E269" s="74">
        <v>90.48</v>
      </c>
      <c r="F269" s="94">
        <f t="shared" ref="F269:F275" si="99">D269+E269</f>
        <v>90.48</v>
      </c>
      <c r="G269" s="76">
        <v>20</v>
      </c>
      <c r="H269" s="77"/>
      <c r="I269" s="77">
        <f t="shared" si="97"/>
        <v>1809.6000000000001</v>
      </c>
      <c r="J269" s="78">
        <f t="shared" si="98"/>
        <v>1809.6000000000001</v>
      </c>
      <c r="L269" s="123"/>
      <c r="M269" s="147"/>
      <c r="N269" s="75">
        <f t="shared" ref="N269:N275" si="100">L269+M269</f>
        <v>0</v>
      </c>
      <c r="O269" s="89"/>
      <c r="P269" s="150"/>
      <c r="Q269" s="96">
        <f t="shared" ref="Q269:Q274" si="101">G269*ROUND(M269,2)</f>
        <v>0</v>
      </c>
      <c r="R269" s="97">
        <f t="shared" ref="R269:R275" si="102">P269+Q269</f>
        <v>0</v>
      </c>
      <c r="T269" s="173"/>
    </row>
    <row r="270" spans="1:20" ht="15.75" thickBot="1">
      <c r="A270" s="6" t="s">
        <v>426</v>
      </c>
      <c r="B270" s="36" t="s">
        <v>620</v>
      </c>
      <c r="C270" s="8" t="s">
        <v>427</v>
      </c>
      <c r="D270" s="84"/>
      <c r="E270" s="79">
        <v>232</v>
      </c>
      <c r="F270" s="94">
        <f t="shared" si="99"/>
        <v>232</v>
      </c>
      <c r="G270" s="80">
        <v>1</v>
      </c>
      <c r="H270" s="81"/>
      <c r="I270" s="81">
        <f t="shared" si="97"/>
        <v>232</v>
      </c>
      <c r="J270" s="82">
        <f t="shared" si="98"/>
        <v>232</v>
      </c>
      <c r="L270" s="121"/>
      <c r="M270" s="146"/>
      <c r="N270" s="75">
        <f t="shared" si="100"/>
        <v>0</v>
      </c>
      <c r="O270" s="89"/>
      <c r="P270" s="151"/>
      <c r="Q270" s="81">
        <f t="shared" si="101"/>
        <v>0</v>
      </c>
      <c r="R270" s="82">
        <f t="shared" si="102"/>
        <v>0</v>
      </c>
      <c r="T270" s="173"/>
    </row>
    <row r="271" spans="1:20" ht="15.75" thickBot="1">
      <c r="A271" s="6" t="s">
        <v>428</v>
      </c>
      <c r="B271" s="36" t="s">
        <v>620</v>
      </c>
      <c r="C271" s="8" t="s">
        <v>429</v>
      </c>
      <c r="D271" s="84"/>
      <c r="E271" s="79">
        <v>35</v>
      </c>
      <c r="F271" s="94">
        <f t="shared" si="99"/>
        <v>35</v>
      </c>
      <c r="G271" s="80">
        <v>20</v>
      </c>
      <c r="H271" s="81"/>
      <c r="I271" s="81">
        <f t="shared" si="97"/>
        <v>700</v>
      </c>
      <c r="J271" s="82">
        <f t="shared" si="98"/>
        <v>700</v>
      </c>
      <c r="L271" s="121"/>
      <c r="M271" s="146"/>
      <c r="N271" s="75">
        <f t="shared" si="100"/>
        <v>0</v>
      </c>
      <c r="O271" s="89"/>
      <c r="P271" s="151"/>
      <c r="Q271" s="81">
        <f t="shared" si="101"/>
        <v>0</v>
      </c>
      <c r="R271" s="82">
        <f t="shared" si="102"/>
        <v>0</v>
      </c>
      <c r="T271" s="173"/>
    </row>
    <row r="272" spans="1:20" ht="15.75" thickBot="1">
      <c r="A272" s="6" t="s">
        <v>430</v>
      </c>
      <c r="B272" s="36" t="s">
        <v>620</v>
      </c>
      <c r="C272" s="8" t="s">
        <v>431</v>
      </c>
      <c r="D272" s="84"/>
      <c r="E272" s="79">
        <v>35</v>
      </c>
      <c r="F272" s="94">
        <f t="shared" si="99"/>
        <v>35</v>
      </c>
      <c r="G272" s="80">
        <v>20</v>
      </c>
      <c r="H272" s="81"/>
      <c r="I272" s="81">
        <f t="shared" si="97"/>
        <v>700</v>
      </c>
      <c r="J272" s="82">
        <f t="shared" si="98"/>
        <v>700</v>
      </c>
      <c r="L272" s="121"/>
      <c r="M272" s="146"/>
      <c r="N272" s="75">
        <f t="shared" si="100"/>
        <v>0</v>
      </c>
      <c r="O272" s="89"/>
      <c r="P272" s="151"/>
      <c r="Q272" s="81">
        <f t="shared" si="101"/>
        <v>0</v>
      </c>
      <c r="R272" s="82">
        <f t="shared" si="102"/>
        <v>0</v>
      </c>
      <c r="T272" s="173"/>
    </row>
    <row r="273" spans="1:20" ht="15.75" thickBot="1">
      <c r="A273" s="6" t="s">
        <v>432</v>
      </c>
      <c r="B273" s="36" t="s">
        <v>620</v>
      </c>
      <c r="C273" s="8" t="s">
        <v>433</v>
      </c>
      <c r="D273" s="84"/>
      <c r="E273" s="79">
        <v>25</v>
      </c>
      <c r="F273" s="94">
        <f t="shared" si="99"/>
        <v>25</v>
      </c>
      <c r="G273" s="80">
        <v>10</v>
      </c>
      <c r="H273" s="81"/>
      <c r="I273" s="81">
        <f t="shared" si="97"/>
        <v>250</v>
      </c>
      <c r="J273" s="82">
        <f t="shared" si="98"/>
        <v>250</v>
      </c>
      <c r="L273" s="121"/>
      <c r="M273" s="146"/>
      <c r="N273" s="75">
        <f t="shared" si="100"/>
        <v>0</v>
      </c>
      <c r="O273" s="89"/>
      <c r="P273" s="151"/>
      <c r="Q273" s="81">
        <f t="shared" si="101"/>
        <v>0</v>
      </c>
      <c r="R273" s="82">
        <f t="shared" si="102"/>
        <v>0</v>
      </c>
      <c r="T273" s="173"/>
    </row>
    <row r="274" spans="1:20" ht="15.75" thickBot="1">
      <c r="A274" s="58" t="s">
        <v>435</v>
      </c>
      <c r="B274" s="36" t="s">
        <v>620</v>
      </c>
      <c r="C274" s="8" t="s">
        <v>434</v>
      </c>
      <c r="D274" s="84"/>
      <c r="E274" s="79">
        <v>556</v>
      </c>
      <c r="F274" s="94">
        <f t="shared" si="99"/>
        <v>556</v>
      </c>
      <c r="G274" s="80">
        <v>1</v>
      </c>
      <c r="H274" s="81"/>
      <c r="I274" s="81">
        <f t="shared" si="97"/>
        <v>556</v>
      </c>
      <c r="J274" s="82">
        <f t="shared" si="98"/>
        <v>556</v>
      </c>
      <c r="L274" s="121"/>
      <c r="M274" s="146"/>
      <c r="N274" s="75">
        <f t="shared" si="100"/>
        <v>0</v>
      </c>
      <c r="O274" s="89"/>
      <c r="P274" s="151"/>
      <c r="Q274" s="81">
        <f t="shared" si="101"/>
        <v>0</v>
      </c>
      <c r="R274" s="82">
        <f t="shared" si="102"/>
        <v>0</v>
      </c>
      <c r="T274" s="173"/>
    </row>
    <row r="275" spans="1:20" ht="15.75" thickBot="1">
      <c r="A275" s="58" t="s">
        <v>625</v>
      </c>
      <c r="B275" s="36" t="s">
        <v>620</v>
      </c>
      <c r="C275" s="8" t="s">
        <v>436</v>
      </c>
      <c r="D275" s="84"/>
      <c r="E275" s="79">
        <v>320</v>
      </c>
      <c r="F275" s="94">
        <f t="shared" si="99"/>
        <v>320</v>
      </c>
      <c r="G275" s="86"/>
      <c r="H275" s="87"/>
      <c r="I275" s="87">
        <f t="shared" si="97"/>
        <v>0</v>
      </c>
      <c r="J275" s="88">
        <f t="shared" si="98"/>
        <v>0</v>
      </c>
      <c r="L275" s="121"/>
      <c r="M275" s="79">
        <f>E275*(1-R$419)</f>
        <v>0</v>
      </c>
      <c r="N275" s="75">
        <f t="shared" si="100"/>
        <v>0</v>
      </c>
      <c r="O275" s="107"/>
      <c r="P275" s="152"/>
      <c r="Q275" s="87"/>
      <c r="R275" s="88">
        <f t="shared" si="102"/>
        <v>0</v>
      </c>
      <c r="T275" s="173"/>
    </row>
    <row r="276" spans="1:20" ht="15.75" thickBot="1">
      <c r="A276" s="23"/>
      <c r="B276" s="23"/>
      <c r="C276" s="24"/>
      <c r="D276" s="89"/>
      <c r="E276" s="89"/>
      <c r="F276" s="89"/>
      <c r="G276" s="90"/>
      <c r="L276" s="89"/>
      <c r="M276" s="89"/>
      <c r="N276" s="89"/>
      <c r="O276" s="89"/>
      <c r="T276" s="173"/>
    </row>
    <row r="277" spans="1:20" ht="15.75" thickBot="1">
      <c r="A277" s="23"/>
      <c r="B277" s="23"/>
      <c r="C277" s="24"/>
      <c r="D277" s="89"/>
      <c r="E277" s="184" t="s">
        <v>582</v>
      </c>
      <c r="F277" s="185"/>
      <c r="G277" s="185"/>
      <c r="H277" s="68">
        <f>SUM(H269:H275)</f>
        <v>0</v>
      </c>
      <c r="I277" s="68">
        <f>SUM(I269:I275)</f>
        <v>4247.6000000000004</v>
      </c>
      <c r="J277" s="68">
        <f>SUM(J269:J276)</f>
        <v>4247.6000000000004</v>
      </c>
      <c r="L277" s="184" t="s">
        <v>582</v>
      </c>
      <c r="M277" s="185"/>
      <c r="N277" s="186"/>
      <c r="O277" s="40"/>
      <c r="P277" s="68">
        <f>SUM(P269:P275)</f>
        <v>0</v>
      </c>
      <c r="Q277" s="68">
        <f>SUM(Q269:Q275)</f>
        <v>0</v>
      </c>
      <c r="R277" s="68">
        <f>SUM(R269:R276)</f>
        <v>0</v>
      </c>
      <c r="T277" s="173"/>
    </row>
    <row r="278" spans="1:20" ht="15.75" thickBot="1">
      <c r="A278" s="23"/>
      <c r="B278" s="23"/>
      <c r="C278" s="24"/>
      <c r="D278" s="89"/>
      <c r="E278" s="89"/>
      <c r="F278" s="89"/>
      <c r="G278" s="90"/>
      <c r="L278" s="89"/>
      <c r="M278" s="89"/>
      <c r="N278" s="89"/>
      <c r="O278" s="89"/>
      <c r="T278" s="173"/>
    </row>
    <row r="279" spans="1:20" ht="15.75" thickBot="1">
      <c r="A279" s="217" t="s">
        <v>437</v>
      </c>
      <c r="B279" s="218"/>
      <c r="C279" s="218"/>
      <c r="D279" s="218"/>
      <c r="E279" s="218"/>
      <c r="F279" s="219"/>
      <c r="G279" s="56"/>
      <c r="H279" s="99"/>
      <c r="I279" s="99"/>
      <c r="J279" s="100"/>
      <c r="L279" s="181" t="s">
        <v>437</v>
      </c>
      <c r="M279" s="182"/>
      <c r="N279" s="182"/>
      <c r="O279" s="182"/>
      <c r="P279" s="182"/>
      <c r="Q279" s="182"/>
      <c r="R279" s="183"/>
      <c r="T279" s="173"/>
    </row>
    <row r="280" spans="1:20" ht="15.75" thickBot="1">
      <c r="A280" s="54" t="s">
        <v>1</v>
      </c>
      <c r="B280" s="49" t="s">
        <v>2</v>
      </c>
      <c r="C280" s="50" t="s">
        <v>3</v>
      </c>
      <c r="D280" s="102"/>
      <c r="E280" s="102" t="s">
        <v>603</v>
      </c>
      <c r="F280" s="103" t="s">
        <v>4</v>
      </c>
      <c r="G280" s="170" t="s">
        <v>604</v>
      </c>
      <c r="H280" s="171"/>
      <c r="I280" s="166" t="s">
        <v>630</v>
      </c>
      <c r="J280" s="167" t="s">
        <v>4</v>
      </c>
      <c r="L280" s="119"/>
      <c r="M280" s="140" t="s">
        <v>603</v>
      </c>
      <c r="N280" s="141" t="s">
        <v>4</v>
      </c>
      <c r="O280" s="130"/>
      <c r="P280" s="165"/>
      <c r="Q280" s="155" t="s">
        <v>630</v>
      </c>
      <c r="R280" s="156" t="s">
        <v>4</v>
      </c>
      <c r="T280" s="173"/>
    </row>
    <row r="281" spans="1:20" ht="15.75" thickBot="1">
      <c r="A281" s="3" t="s">
        <v>438</v>
      </c>
      <c r="B281" s="4" t="s">
        <v>620</v>
      </c>
      <c r="C281" s="14" t="s">
        <v>439</v>
      </c>
      <c r="D281" s="104"/>
      <c r="E281" s="74">
        <v>99.5</v>
      </c>
      <c r="F281" s="94">
        <f t="shared" ref="F281:F291" si="103">D281+E281</f>
        <v>99.5</v>
      </c>
      <c r="G281" s="76">
        <v>50</v>
      </c>
      <c r="H281" s="77"/>
      <c r="I281" s="77">
        <f>E281*G281</f>
        <v>4975</v>
      </c>
      <c r="J281" s="78">
        <f t="shared" si="98"/>
        <v>4975</v>
      </c>
      <c r="L281" s="120"/>
      <c r="M281" s="147"/>
      <c r="N281" s="75">
        <f t="shared" ref="N281:N291" si="104">L281+M281</f>
        <v>0</v>
      </c>
      <c r="O281" s="89"/>
      <c r="P281" s="150"/>
      <c r="Q281" s="96">
        <f t="shared" ref="Q281:Q291" si="105">G281*ROUND(M281,2)</f>
        <v>0</v>
      </c>
      <c r="R281" s="97">
        <f t="shared" ref="R281:R291" si="106">P281+Q281</f>
        <v>0</v>
      </c>
      <c r="T281" s="173"/>
    </row>
    <row r="282" spans="1:20" ht="15.75" thickBot="1">
      <c r="A282" s="59" t="s">
        <v>440</v>
      </c>
      <c r="B282" s="60" t="s">
        <v>620</v>
      </c>
      <c r="C282" s="15" t="s">
        <v>441</v>
      </c>
      <c r="D282" s="84"/>
      <c r="E282" s="79">
        <v>18.440000000000001</v>
      </c>
      <c r="F282" s="94">
        <f t="shared" si="103"/>
        <v>18.440000000000001</v>
      </c>
      <c r="G282" s="80">
        <f>25/2</f>
        <v>12.5</v>
      </c>
      <c r="H282" s="81"/>
      <c r="I282" s="81">
        <f t="shared" ref="I282:I291" si="107">E282*G282</f>
        <v>230.50000000000003</v>
      </c>
      <c r="J282" s="82">
        <f t="shared" si="98"/>
        <v>230.50000000000003</v>
      </c>
      <c r="L282" s="121"/>
      <c r="M282" s="146"/>
      <c r="N282" s="75">
        <f t="shared" si="104"/>
        <v>0</v>
      </c>
      <c r="O282" s="89"/>
      <c r="P282" s="151"/>
      <c r="Q282" s="81">
        <f t="shared" si="105"/>
        <v>0</v>
      </c>
      <c r="R282" s="82">
        <f t="shared" si="106"/>
        <v>0</v>
      </c>
      <c r="T282" s="173"/>
    </row>
    <row r="283" spans="1:20" ht="15.75" thickBot="1">
      <c r="A283" s="59" t="s">
        <v>442</v>
      </c>
      <c r="B283" s="60" t="s">
        <v>620</v>
      </c>
      <c r="C283" s="15" t="s">
        <v>443</v>
      </c>
      <c r="D283" s="84"/>
      <c r="E283" s="79">
        <v>7.9</v>
      </c>
      <c r="F283" s="94">
        <f t="shared" si="103"/>
        <v>7.9</v>
      </c>
      <c r="G283" s="80">
        <f>25/2</f>
        <v>12.5</v>
      </c>
      <c r="H283" s="81"/>
      <c r="I283" s="81">
        <f t="shared" si="107"/>
        <v>98.75</v>
      </c>
      <c r="J283" s="82">
        <f t="shared" si="98"/>
        <v>98.75</v>
      </c>
      <c r="L283" s="121"/>
      <c r="M283" s="146"/>
      <c r="N283" s="75">
        <f t="shared" si="104"/>
        <v>0</v>
      </c>
      <c r="O283" s="89"/>
      <c r="P283" s="151"/>
      <c r="Q283" s="81">
        <f t="shared" si="105"/>
        <v>0</v>
      </c>
      <c r="R283" s="82">
        <f t="shared" si="106"/>
        <v>0</v>
      </c>
      <c r="T283" s="173"/>
    </row>
    <row r="284" spans="1:20" ht="15.75" thickBot="1">
      <c r="A284" s="59" t="s">
        <v>444</v>
      </c>
      <c r="B284" s="60" t="s">
        <v>620</v>
      </c>
      <c r="C284" s="15" t="s">
        <v>445</v>
      </c>
      <c r="D284" s="84"/>
      <c r="E284" s="79">
        <v>2.37</v>
      </c>
      <c r="F284" s="94">
        <f t="shared" si="103"/>
        <v>2.37</v>
      </c>
      <c r="G284" s="80">
        <v>225</v>
      </c>
      <c r="H284" s="81"/>
      <c r="I284" s="81">
        <f t="shared" si="107"/>
        <v>533.25</v>
      </c>
      <c r="J284" s="82">
        <f t="shared" si="98"/>
        <v>533.25</v>
      </c>
      <c r="L284" s="121"/>
      <c r="M284" s="146"/>
      <c r="N284" s="75">
        <f t="shared" si="104"/>
        <v>0</v>
      </c>
      <c r="O284" s="89"/>
      <c r="P284" s="151"/>
      <c r="Q284" s="81">
        <f t="shared" si="105"/>
        <v>0</v>
      </c>
      <c r="R284" s="82">
        <f t="shared" si="106"/>
        <v>0</v>
      </c>
      <c r="T284" s="173"/>
    </row>
    <row r="285" spans="1:20" ht="15.75" thickBot="1">
      <c r="A285" s="59" t="s">
        <v>446</v>
      </c>
      <c r="B285" s="60" t="s">
        <v>620</v>
      </c>
      <c r="C285" s="15" t="s">
        <v>447</v>
      </c>
      <c r="D285" s="84"/>
      <c r="E285" s="79">
        <v>4.3</v>
      </c>
      <c r="F285" s="94">
        <f t="shared" si="103"/>
        <v>4.3</v>
      </c>
      <c r="G285" s="80">
        <f>45/2</f>
        <v>22.5</v>
      </c>
      <c r="H285" s="81"/>
      <c r="I285" s="81">
        <f t="shared" si="107"/>
        <v>96.75</v>
      </c>
      <c r="J285" s="82">
        <f t="shared" si="98"/>
        <v>96.75</v>
      </c>
      <c r="L285" s="121"/>
      <c r="M285" s="146"/>
      <c r="N285" s="75">
        <f t="shared" si="104"/>
        <v>0</v>
      </c>
      <c r="O285" s="89"/>
      <c r="P285" s="151"/>
      <c r="Q285" s="81">
        <f t="shared" si="105"/>
        <v>0</v>
      </c>
      <c r="R285" s="82">
        <f t="shared" si="106"/>
        <v>0</v>
      </c>
      <c r="T285" s="173"/>
    </row>
    <row r="286" spans="1:20" ht="15.75" thickBot="1">
      <c r="A286" s="59" t="s">
        <v>448</v>
      </c>
      <c r="B286" s="60" t="s">
        <v>620</v>
      </c>
      <c r="C286" s="15" t="s">
        <v>449</v>
      </c>
      <c r="D286" s="84"/>
      <c r="E286" s="79">
        <v>13.49</v>
      </c>
      <c r="F286" s="94">
        <f t="shared" si="103"/>
        <v>13.49</v>
      </c>
      <c r="G286" s="80">
        <f>25/2</f>
        <v>12.5</v>
      </c>
      <c r="H286" s="81"/>
      <c r="I286" s="81">
        <f t="shared" si="107"/>
        <v>168.625</v>
      </c>
      <c r="J286" s="82">
        <f t="shared" si="98"/>
        <v>168.625</v>
      </c>
      <c r="L286" s="121"/>
      <c r="M286" s="146"/>
      <c r="N286" s="75">
        <f t="shared" si="104"/>
        <v>0</v>
      </c>
      <c r="O286" s="89"/>
      <c r="P286" s="151"/>
      <c r="Q286" s="81">
        <f t="shared" si="105"/>
        <v>0</v>
      </c>
      <c r="R286" s="82">
        <f t="shared" si="106"/>
        <v>0</v>
      </c>
      <c r="T286" s="173"/>
    </row>
    <row r="287" spans="1:20" ht="15.75" thickBot="1">
      <c r="A287" s="59" t="s">
        <v>450</v>
      </c>
      <c r="B287" s="60" t="s">
        <v>620</v>
      </c>
      <c r="C287" s="8" t="s">
        <v>451</v>
      </c>
      <c r="D287" s="84"/>
      <c r="E287" s="79">
        <v>30.73</v>
      </c>
      <c r="F287" s="94">
        <f t="shared" si="103"/>
        <v>30.73</v>
      </c>
      <c r="G287" s="80">
        <v>30</v>
      </c>
      <c r="H287" s="81"/>
      <c r="I287" s="81">
        <f t="shared" si="107"/>
        <v>921.9</v>
      </c>
      <c r="J287" s="82">
        <f t="shared" si="98"/>
        <v>921.9</v>
      </c>
      <c r="L287" s="121"/>
      <c r="M287" s="146"/>
      <c r="N287" s="75">
        <f t="shared" si="104"/>
        <v>0</v>
      </c>
      <c r="O287" s="89"/>
      <c r="P287" s="151"/>
      <c r="Q287" s="81">
        <f t="shared" si="105"/>
        <v>0</v>
      </c>
      <c r="R287" s="82">
        <f t="shared" si="106"/>
        <v>0</v>
      </c>
      <c r="T287" s="173"/>
    </row>
    <row r="288" spans="1:20" ht="15.75" thickBot="1">
      <c r="A288" s="59" t="s">
        <v>452</v>
      </c>
      <c r="B288" s="60" t="s">
        <v>620</v>
      </c>
      <c r="C288" s="8" t="s">
        <v>593</v>
      </c>
      <c r="D288" s="84"/>
      <c r="E288" s="79">
        <v>35</v>
      </c>
      <c r="F288" s="94">
        <f t="shared" si="103"/>
        <v>35</v>
      </c>
      <c r="G288" s="80">
        <f>50/2</f>
        <v>25</v>
      </c>
      <c r="H288" s="81"/>
      <c r="I288" s="81">
        <f t="shared" si="107"/>
        <v>875</v>
      </c>
      <c r="J288" s="82">
        <f>H288+I288</f>
        <v>875</v>
      </c>
      <c r="L288" s="121"/>
      <c r="M288" s="146"/>
      <c r="N288" s="75">
        <f t="shared" si="104"/>
        <v>0</v>
      </c>
      <c r="O288" s="89"/>
      <c r="P288" s="151"/>
      <c r="Q288" s="81">
        <f t="shared" si="105"/>
        <v>0</v>
      </c>
      <c r="R288" s="82">
        <f t="shared" si="106"/>
        <v>0</v>
      </c>
      <c r="T288" s="173"/>
    </row>
    <row r="289" spans="1:20" ht="24" thickBot="1">
      <c r="A289" s="59" t="s">
        <v>454</v>
      </c>
      <c r="B289" s="60" t="s">
        <v>620</v>
      </c>
      <c r="C289" s="8" t="s">
        <v>453</v>
      </c>
      <c r="D289" s="84"/>
      <c r="E289" s="79">
        <v>149.25</v>
      </c>
      <c r="F289" s="94">
        <f t="shared" si="103"/>
        <v>149.25</v>
      </c>
      <c r="G289" s="80">
        <v>40</v>
      </c>
      <c r="H289" s="81"/>
      <c r="I289" s="81">
        <f t="shared" si="107"/>
        <v>5970</v>
      </c>
      <c r="J289" s="82">
        <f>H289+I289</f>
        <v>5970</v>
      </c>
      <c r="L289" s="121"/>
      <c r="M289" s="146"/>
      <c r="N289" s="75">
        <f t="shared" si="104"/>
        <v>0</v>
      </c>
      <c r="O289" s="89"/>
      <c r="P289" s="151"/>
      <c r="Q289" s="81">
        <f t="shared" si="105"/>
        <v>0</v>
      </c>
      <c r="R289" s="82">
        <f t="shared" si="106"/>
        <v>0</v>
      </c>
      <c r="T289" s="173"/>
    </row>
    <row r="290" spans="1:20" ht="24" thickBot="1">
      <c r="A290" s="59" t="s">
        <v>456</v>
      </c>
      <c r="B290" s="60" t="s">
        <v>620</v>
      </c>
      <c r="C290" s="8" t="s">
        <v>455</v>
      </c>
      <c r="D290" s="84"/>
      <c r="E290" s="79">
        <v>31.5</v>
      </c>
      <c r="F290" s="94">
        <f t="shared" si="103"/>
        <v>31.5</v>
      </c>
      <c r="G290" s="80">
        <v>10</v>
      </c>
      <c r="H290" s="81"/>
      <c r="I290" s="81">
        <f t="shared" si="107"/>
        <v>315</v>
      </c>
      <c r="J290" s="82">
        <f>H290+I290</f>
        <v>315</v>
      </c>
      <c r="L290" s="121"/>
      <c r="M290" s="146"/>
      <c r="N290" s="75">
        <f t="shared" si="104"/>
        <v>0</v>
      </c>
      <c r="O290" s="89"/>
      <c r="P290" s="151"/>
      <c r="Q290" s="81">
        <f t="shared" si="105"/>
        <v>0</v>
      </c>
      <c r="R290" s="82">
        <f t="shared" si="106"/>
        <v>0</v>
      </c>
      <c r="T290" s="173"/>
    </row>
    <row r="291" spans="1:20" ht="24" thickBot="1">
      <c r="A291" s="59" t="s">
        <v>458</v>
      </c>
      <c r="B291" s="60" t="s">
        <v>620</v>
      </c>
      <c r="C291" s="8" t="s">
        <v>457</v>
      </c>
      <c r="D291" s="84"/>
      <c r="E291" s="79">
        <v>52.5</v>
      </c>
      <c r="F291" s="94">
        <f t="shared" si="103"/>
        <v>52.5</v>
      </c>
      <c r="G291" s="86">
        <v>40</v>
      </c>
      <c r="H291" s="87"/>
      <c r="I291" s="87">
        <f t="shared" si="107"/>
        <v>2100</v>
      </c>
      <c r="J291" s="88">
        <f>H291+I291</f>
        <v>2100</v>
      </c>
      <c r="L291" s="121"/>
      <c r="M291" s="146"/>
      <c r="N291" s="75">
        <f t="shared" si="104"/>
        <v>0</v>
      </c>
      <c r="O291" s="107"/>
      <c r="P291" s="152"/>
      <c r="Q291" s="87">
        <f t="shared" si="105"/>
        <v>0</v>
      </c>
      <c r="R291" s="88">
        <f t="shared" si="106"/>
        <v>0</v>
      </c>
      <c r="T291" s="173"/>
    </row>
    <row r="292" spans="1:20" ht="15.75" thickBot="1">
      <c r="A292" s="23"/>
      <c r="B292" s="23"/>
      <c r="C292" s="24"/>
      <c r="D292" s="89"/>
      <c r="E292" s="89"/>
      <c r="F292" s="89"/>
      <c r="G292" s="90"/>
      <c r="L292" s="89"/>
      <c r="M292" s="89"/>
      <c r="N292" s="89"/>
      <c r="O292" s="89"/>
      <c r="T292" s="173"/>
    </row>
    <row r="293" spans="1:20" ht="15.75" thickBot="1">
      <c r="A293" s="23"/>
      <c r="B293" s="23"/>
      <c r="C293" s="24"/>
      <c r="D293" s="89"/>
      <c r="E293" s="184" t="s">
        <v>581</v>
      </c>
      <c r="F293" s="185"/>
      <c r="G293" s="185"/>
      <c r="H293" s="68"/>
      <c r="I293" s="68">
        <f>SUM(I281:I292)</f>
        <v>16284.775</v>
      </c>
      <c r="J293" s="68">
        <f>SUM(J281:J292)</f>
        <v>16284.775</v>
      </c>
      <c r="L293" s="184" t="s">
        <v>581</v>
      </c>
      <c r="M293" s="185"/>
      <c r="N293" s="186"/>
      <c r="O293" s="40"/>
      <c r="P293" s="68"/>
      <c r="Q293" s="68">
        <f>SUM(Q281:Q292)</f>
        <v>0</v>
      </c>
      <c r="R293" s="68">
        <f>SUM(R281:R292)</f>
        <v>0</v>
      </c>
      <c r="T293" s="173"/>
    </row>
    <row r="294" spans="1:20" ht="15.75" thickBot="1">
      <c r="A294" s="23"/>
      <c r="B294" s="23"/>
      <c r="C294" s="24"/>
      <c r="D294" s="89"/>
      <c r="E294" s="89"/>
      <c r="F294" s="89"/>
      <c r="G294" s="90"/>
      <c r="L294" s="89"/>
      <c r="M294" s="89"/>
      <c r="N294" s="89"/>
      <c r="O294" s="89"/>
      <c r="T294" s="173"/>
    </row>
    <row r="295" spans="1:20" ht="15.75" thickBot="1">
      <c r="A295" s="220" t="s">
        <v>459</v>
      </c>
      <c r="B295" s="221"/>
      <c r="C295" s="221"/>
      <c r="D295" s="221"/>
      <c r="E295" s="221"/>
      <c r="F295" s="222"/>
      <c r="G295" s="56"/>
      <c r="H295" s="99"/>
      <c r="I295" s="99"/>
      <c r="J295" s="100"/>
      <c r="L295" s="181" t="s">
        <v>459</v>
      </c>
      <c r="M295" s="182"/>
      <c r="N295" s="182"/>
      <c r="O295" s="182"/>
      <c r="P295" s="182"/>
      <c r="Q295" s="182"/>
      <c r="R295" s="183"/>
      <c r="T295" s="173"/>
    </row>
    <row r="296" spans="1:20" ht="51.75" thickBot="1">
      <c r="A296" s="55" t="s">
        <v>1</v>
      </c>
      <c r="B296" s="52" t="s">
        <v>2</v>
      </c>
      <c r="C296" s="52" t="s">
        <v>3</v>
      </c>
      <c r="D296" s="52" t="s">
        <v>624</v>
      </c>
      <c r="E296" s="69" t="s">
        <v>636</v>
      </c>
      <c r="F296" s="133" t="s">
        <v>4</v>
      </c>
      <c r="G296" s="168" t="s">
        <v>604</v>
      </c>
      <c r="H296" s="169" t="s">
        <v>631</v>
      </c>
      <c r="I296" s="72" t="s">
        <v>637</v>
      </c>
      <c r="J296" s="73" t="s">
        <v>626</v>
      </c>
      <c r="L296" s="52" t="s">
        <v>624</v>
      </c>
      <c r="M296" s="69" t="s">
        <v>636</v>
      </c>
      <c r="N296" s="133" t="s">
        <v>4</v>
      </c>
      <c r="O296" s="101"/>
      <c r="P296" s="153" t="s">
        <v>631</v>
      </c>
      <c r="Q296" s="72" t="s">
        <v>637</v>
      </c>
      <c r="R296" s="154" t="s">
        <v>626</v>
      </c>
      <c r="T296" s="173"/>
    </row>
    <row r="297" spans="1:20" ht="23.25">
      <c r="A297" s="201" t="s">
        <v>460</v>
      </c>
      <c r="B297" s="204" t="s">
        <v>620</v>
      </c>
      <c r="C297" s="16" t="s">
        <v>461</v>
      </c>
      <c r="D297" s="189">
        <v>1372.56</v>
      </c>
      <c r="E297" s="189">
        <v>76</v>
      </c>
      <c r="F297" s="189">
        <f>D297+E297</f>
        <v>1448.56</v>
      </c>
      <c r="G297" s="214">
        <v>1</v>
      </c>
      <c r="H297" s="215">
        <f>D297*G297</f>
        <v>1372.56</v>
      </c>
      <c r="I297" s="215">
        <f>E297*G297</f>
        <v>76</v>
      </c>
      <c r="J297" s="216">
        <f t="shared" ref="J297" si="108">H297+I297</f>
        <v>1448.56</v>
      </c>
      <c r="L297" s="195"/>
      <c r="M297" s="195"/>
      <c r="N297" s="189">
        <f>L297+M297</f>
        <v>0</v>
      </c>
      <c r="O297" s="89"/>
      <c r="P297" s="198">
        <f>G297*ROUND(L297,2)</f>
        <v>0</v>
      </c>
      <c r="Q297" s="199">
        <f>G297*ROUND(M297,2)</f>
        <v>0</v>
      </c>
      <c r="R297" s="200">
        <f t="shared" ref="R297" si="109">P297+Q297</f>
        <v>0</v>
      </c>
      <c r="T297" s="173"/>
    </row>
    <row r="298" spans="1:20" ht="23.25">
      <c r="A298" s="202"/>
      <c r="B298" s="205"/>
      <c r="C298" s="17" t="s">
        <v>462</v>
      </c>
      <c r="D298" s="190"/>
      <c r="E298" s="190"/>
      <c r="F298" s="223"/>
      <c r="G298" s="210"/>
      <c r="H298" s="193"/>
      <c r="I298" s="193"/>
      <c r="J298" s="194"/>
      <c r="L298" s="196"/>
      <c r="M298" s="196"/>
      <c r="N298" s="190"/>
      <c r="O298" s="89"/>
      <c r="P298" s="192"/>
      <c r="Q298" s="193"/>
      <c r="R298" s="194"/>
      <c r="T298" s="173"/>
    </row>
    <row r="299" spans="1:20" ht="23.25">
      <c r="A299" s="202"/>
      <c r="B299" s="205"/>
      <c r="C299" s="17" t="s">
        <v>463</v>
      </c>
      <c r="D299" s="190"/>
      <c r="E299" s="190"/>
      <c r="F299" s="223"/>
      <c r="G299" s="210"/>
      <c r="H299" s="193"/>
      <c r="I299" s="193"/>
      <c r="J299" s="194"/>
      <c r="L299" s="196"/>
      <c r="M299" s="196"/>
      <c r="N299" s="190"/>
      <c r="O299" s="89"/>
      <c r="P299" s="192"/>
      <c r="Q299" s="193"/>
      <c r="R299" s="194"/>
      <c r="T299" s="173"/>
    </row>
    <row r="300" spans="1:20" ht="57.75" thickBot="1">
      <c r="A300" s="203"/>
      <c r="B300" s="206"/>
      <c r="C300" s="17" t="s">
        <v>464</v>
      </c>
      <c r="D300" s="191"/>
      <c r="E300" s="191"/>
      <c r="F300" s="224"/>
      <c r="G300" s="210"/>
      <c r="H300" s="193"/>
      <c r="I300" s="193"/>
      <c r="J300" s="194"/>
      <c r="L300" s="197"/>
      <c r="M300" s="197"/>
      <c r="N300" s="191"/>
      <c r="O300" s="89"/>
      <c r="P300" s="192"/>
      <c r="Q300" s="193"/>
      <c r="R300" s="194"/>
      <c r="T300" s="173"/>
    </row>
    <row r="301" spans="1:20" ht="23.25">
      <c r="A301" s="201" t="s">
        <v>465</v>
      </c>
      <c r="B301" s="204" t="s">
        <v>620</v>
      </c>
      <c r="C301" s="16" t="s">
        <v>461</v>
      </c>
      <c r="D301" s="189">
        <v>2019.94</v>
      </c>
      <c r="E301" s="189">
        <v>76</v>
      </c>
      <c r="F301" s="189">
        <f t="shared" ref="F301" si="110">D301+E301</f>
        <v>2095.94</v>
      </c>
      <c r="G301" s="210">
        <v>1</v>
      </c>
      <c r="H301" s="193">
        <f>D301*G301</f>
        <v>2019.94</v>
      </c>
      <c r="I301" s="193">
        <f>E301*G301</f>
        <v>76</v>
      </c>
      <c r="J301" s="194">
        <f t="shared" ref="J301" si="111">H301+I301</f>
        <v>2095.94</v>
      </c>
      <c r="L301" s="195"/>
      <c r="M301" s="195"/>
      <c r="N301" s="189">
        <f>L301+M301</f>
        <v>0</v>
      </c>
      <c r="O301" s="89"/>
      <c r="P301" s="192">
        <f>G301*ROUND(L301,2)</f>
        <v>0</v>
      </c>
      <c r="Q301" s="193">
        <f>G301*ROUND(M301,2)</f>
        <v>0</v>
      </c>
      <c r="R301" s="194">
        <f t="shared" ref="R301" si="112">P301+Q301</f>
        <v>0</v>
      </c>
      <c r="T301" s="173"/>
    </row>
    <row r="302" spans="1:20" ht="23.25">
      <c r="A302" s="202"/>
      <c r="B302" s="205"/>
      <c r="C302" s="17" t="s">
        <v>466</v>
      </c>
      <c r="D302" s="190"/>
      <c r="E302" s="190"/>
      <c r="F302" s="190"/>
      <c r="G302" s="210"/>
      <c r="H302" s="193"/>
      <c r="I302" s="193"/>
      <c r="J302" s="194"/>
      <c r="L302" s="196"/>
      <c r="M302" s="196"/>
      <c r="N302" s="190"/>
      <c r="O302" s="89"/>
      <c r="P302" s="192"/>
      <c r="Q302" s="193"/>
      <c r="R302" s="194"/>
      <c r="T302" s="173"/>
    </row>
    <row r="303" spans="1:20" ht="23.25">
      <c r="A303" s="202"/>
      <c r="B303" s="205"/>
      <c r="C303" s="17" t="s">
        <v>463</v>
      </c>
      <c r="D303" s="190"/>
      <c r="E303" s="190"/>
      <c r="F303" s="190"/>
      <c r="G303" s="210"/>
      <c r="H303" s="193"/>
      <c r="I303" s="193"/>
      <c r="J303" s="194"/>
      <c r="L303" s="196"/>
      <c r="M303" s="196"/>
      <c r="N303" s="190"/>
      <c r="O303" s="89"/>
      <c r="P303" s="192"/>
      <c r="Q303" s="193"/>
      <c r="R303" s="194"/>
      <c r="T303" s="173"/>
    </row>
    <row r="304" spans="1:20" ht="57.75" thickBot="1">
      <c r="A304" s="203"/>
      <c r="B304" s="206"/>
      <c r="C304" s="17" t="s">
        <v>467</v>
      </c>
      <c r="D304" s="191"/>
      <c r="E304" s="191"/>
      <c r="F304" s="191"/>
      <c r="G304" s="210"/>
      <c r="H304" s="193"/>
      <c r="I304" s="193"/>
      <c r="J304" s="194"/>
      <c r="L304" s="197"/>
      <c r="M304" s="197"/>
      <c r="N304" s="191"/>
      <c r="O304" s="89"/>
      <c r="P304" s="192"/>
      <c r="Q304" s="193"/>
      <c r="R304" s="194"/>
      <c r="T304" s="173"/>
    </row>
    <row r="305" spans="1:20" ht="23.25">
      <c r="A305" s="201" t="s">
        <v>468</v>
      </c>
      <c r="B305" s="204" t="s">
        <v>620</v>
      </c>
      <c r="C305" s="16" t="s">
        <v>469</v>
      </c>
      <c r="D305" s="189">
        <v>2433.9</v>
      </c>
      <c r="E305" s="189">
        <v>76</v>
      </c>
      <c r="F305" s="207">
        <f>D305+E305</f>
        <v>2509.9</v>
      </c>
      <c r="G305" s="210"/>
      <c r="H305" s="193"/>
      <c r="I305" s="193"/>
      <c r="J305" s="194"/>
      <c r="L305" s="189">
        <f>D305*(1-R$418)</f>
        <v>0</v>
      </c>
      <c r="M305" s="189">
        <f>E305*(1-R$419)</f>
        <v>0</v>
      </c>
      <c r="N305" s="189">
        <f>L305+M305</f>
        <v>0</v>
      </c>
      <c r="O305" s="89"/>
      <c r="P305" s="192"/>
      <c r="Q305" s="193"/>
      <c r="R305" s="194"/>
      <c r="T305" s="173"/>
    </row>
    <row r="306" spans="1:20" ht="23.25">
      <c r="A306" s="202"/>
      <c r="B306" s="205"/>
      <c r="C306" s="17" t="s">
        <v>462</v>
      </c>
      <c r="D306" s="190"/>
      <c r="E306" s="190"/>
      <c r="F306" s="208"/>
      <c r="G306" s="210"/>
      <c r="H306" s="193"/>
      <c r="I306" s="193"/>
      <c r="J306" s="194"/>
      <c r="L306" s="190"/>
      <c r="M306" s="190"/>
      <c r="N306" s="190"/>
      <c r="O306" s="89"/>
      <c r="P306" s="192"/>
      <c r="Q306" s="193"/>
      <c r="R306" s="194"/>
      <c r="T306" s="173"/>
    </row>
    <row r="307" spans="1:20" ht="23.25">
      <c r="A307" s="202"/>
      <c r="B307" s="205"/>
      <c r="C307" s="17" t="s">
        <v>470</v>
      </c>
      <c r="D307" s="190"/>
      <c r="E307" s="190"/>
      <c r="F307" s="208"/>
      <c r="G307" s="210"/>
      <c r="H307" s="193"/>
      <c r="I307" s="193"/>
      <c r="J307" s="194"/>
      <c r="L307" s="190"/>
      <c r="M307" s="190"/>
      <c r="N307" s="190"/>
      <c r="O307" s="89"/>
      <c r="P307" s="192"/>
      <c r="Q307" s="193"/>
      <c r="R307" s="194"/>
      <c r="T307" s="173"/>
    </row>
    <row r="308" spans="1:20" ht="23.25">
      <c r="A308" s="202"/>
      <c r="B308" s="205"/>
      <c r="C308" s="17" t="s">
        <v>471</v>
      </c>
      <c r="D308" s="190"/>
      <c r="E308" s="190"/>
      <c r="F308" s="208"/>
      <c r="G308" s="210"/>
      <c r="H308" s="193"/>
      <c r="I308" s="193"/>
      <c r="J308" s="194"/>
      <c r="L308" s="190"/>
      <c r="M308" s="190"/>
      <c r="N308" s="190"/>
      <c r="O308" s="89"/>
      <c r="P308" s="192"/>
      <c r="Q308" s="193"/>
      <c r="R308" s="194"/>
      <c r="T308" s="173"/>
    </row>
    <row r="309" spans="1:20" ht="57.75" thickBot="1">
      <c r="A309" s="203"/>
      <c r="B309" s="206"/>
      <c r="C309" s="17" t="s">
        <v>472</v>
      </c>
      <c r="D309" s="191"/>
      <c r="E309" s="191"/>
      <c r="F309" s="209"/>
      <c r="G309" s="210"/>
      <c r="H309" s="193"/>
      <c r="I309" s="193"/>
      <c r="J309" s="194"/>
      <c r="L309" s="191"/>
      <c r="M309" s="191"/>
      <c r="N309" s="191"/>
      <c r="O309" s="89"/>
      <c r="P309" s="192"/>
      <c r="Q309" s="193"/>
      <c r="R309" s="194"/>
      <c r="T309" s="173"/>
    </row>
    <row r="310" spans="1:20" ht="23.25">
      <c r="A310" s="201" t="s">
        <v>473</v>
      </c>
      <c r="B310" s="204" t="s">
        <v>620</v>
      </c>
      <c r="C310" s="16" t="s">
        <v>469</v>
      </c>
      <c r="D310" s="189">
        <v>3146.11</v>
      </c>
      <c r="E310" s="189">
        <v>76</v>
      </c>
      <c r="F310" s="207">
        <f>D310+E310</f>
        <v>3222.11</v>
      </c>
      <c r="G310" s="210"/>
      <c r="H310" s="193"/>
      <c r="I310" s="193"/>
      <c r="J310" s="194"/>
      <c r="L310" s="189">
        <f>D310*(1-R$418)</f>
        <v>0</v>
      </c>
      <c r="M310" s="189">
        <f>E310*(1-R$419)</f>
        <v>0</v>
      </c>
      <c r="N310" s="189">
        <f>L310+M310</f>
        <v>0</v>
      </c>
      <c r="O310" s="89"/>
      <c r="P310" s="192"/>
      <c r="Q310" s="193"/>
      <c r="R310" s="194"/>
      <c r="T310" s="173"/>
    </row>
    <row r="311" spans="1:20" ht="23.25">
      <c r="A311" s="202"/>
      <c r="B311" s="205"/>
      <c r="C311" s="17" t="s">
        <v>474</v>
      </c>
      <c r="D311" s="190"/>
      <c r="E311" s="190"/>
      <c r="F311" s="208"/>
      <c r="G311" s="210"/>
      <c r="H311" s="193"/>
      <c r="I311" s="193"/>
      <c r="J311" s="194"/>
      <c r="L311" s="190"/>
      <c r="M311" s="190"/>
      <c r="N311" s="190"/>
      <c r="O311" s="89"/>
      <c r="P311" s="192"/>
      <c r="Q311" s="193"/>
      <c r="R311" s="194"/>
      <c r="T311" s="173"/>
    </row>
    <row r="312" spans="1:20" ht="23.25">
      <c r="A312" s="202"/>
      <c r="B312" s="205"/>
      <c r="C312" s="17" t="s">
        <v>466</v>
      </c>
      <c r="D312" s="190"/>
      <c r="E312" s="190"/>
      <c r="F312" s="208"/>
      <c r="G312" s="210"/>
      <c r="H312" s="193"/>
      <c r="I312" s="193"/>
      <c r="J312" s="194"/>
      <c r="L312" s="190"/>
      <c r="M312" s="190"/>
      <c r="N312" s="190"/>
      <c r="O312" s="89"/>
      <c r="P312" s="192"/>
      <c r="Q312" s="193"/>
      <c r="R312" s="194"/>
      <c r="T312" s="173"/>
    </row>
    <row r="313" spans="1:20" ht="23.25">
      <c r="A313" s="202"/>
      <c r="B313" s="205"/>
      <c r="C313" s="17" t="s">
        <v>471</v>
      </c>
      <c r="D313" s="190"/>
      <c r="E313" s="190"/>
      <c r="F313" s="208"/>
      <c r="G313" s="210"/>
      <c r="H313" s="193"/>
      <c r="I313" s="193"/>
      <c r="J313" s="194"/>
      <c r="L313" s="190"/>
      <c r="M313" s="190"/>
      <c r="N313" s="190"/>
      <c r="O313" s="89"/>
      <c r="P313" s="192"/>
      <c r="Q313" s="193"/>
      <c r="R313" s="194"/>
      <c r="T313" s="173"/>
    </row>
    <row r="314" spans="1:20" ht="57.75" thickBot="1">
      <c r="A314" s="203"/>
      <c r="B314" s="206"/>
      <c r="C314" s="17" t="s">
        <v>475</v>
      </c>
      <c r="D314" s="191"/>
      <c r="E314" s="191"/>
      <c r="F314" s="209"/>
      <c r="G314" s="210"/>
      <c r="H314" s="193"/>
      <c r="I314" s="193"/>
      <c r="J314" s="194"/>
      <c r="L314" s="191"/>
      <c r="M314" s="191"/>
      <c r="N314" s="191"/>
      <c r="O314" s="89"/>
      <c r="P314" s="192"/>
      <c r="Q314" s="193"/>
      <c r="R314" s="194"/>
      <c r="T314" s="173"/>
    </row>
    <row r="315" spans="1:20" ht="23.25">
      <c r="A315" s="201" t="s">
        <v>476</v>
      </c>
      <c r="B315" s="204" t="s">
        <v>620</v>
      </c>
      <c r="C315" s="16" t="s">
        <v>469</v>
      </c>
      <c r="D315" s="189">
        <v>2075.29</v>
      </c>
      <c r="E315" s="189">
        <v>76</v>
      </c>
      <c r="F315" s="207">
        <f>D315+E315</f>
        <v>2151.29</v>
      </c>
      <c r="G315" s="210"/>
      <c r="H315" s="193"/>
      <c r="I315" s="193"/>
      <c r="J315" s="194"/>
      <c r="L315" s="189">
        <f>D315*(1-R$418)</f>
        <v>0</v>
      </c>
      <c r="M315" s="189">
        <f>E315*(1-R$419)</f>
        <v>0</v>
      </c>
      <c r="N315" s="189">
        <f>L315+M315</f>
        <v>0</v>
      </c>
      <c r="O315" s="89"/>
      <c r="P315" s="192"/>
      <c r="Q315" s="193"/>
      <c r="R315" s="194"/>
      <c r="T315" s="173"/>
    </row>
    <row r="316" spans="1:20" ht="23.25">
      <c r="A316" s="202"/>
      <c r="B316" s="205"/>
      <c r="C316" s="17" t="s">
        <v>477</v>
      </c>
      <c r="D316" s="190"/>
      <c r="E316" s="190"/>
      <c r="F316" s="208"/>
      <c r="G316" s="210"/>
      <c r="H316" s="193"/>
      <c r="I316" s="193"/>
      <c r="J316" s="194"/>
      <c r="L316" s="190"/>
      <c r="M316" s="190"/>
      <c r="N316" s="190"/>
      <c r="O316" s="89"/>
      <c r="P316" s="192"/>
      <c r="Q316" s="193"/>
      <c r="R316" s="194"/>
      <c r="T316" s="173"/>
    </row>
    <row r="317" spans="1:20" ht="23.25">
      <c r="A317" s="202"/>
      <c r="B317" s="205"/>
      <c r="C317" s="17" t="s">
        <v>471</v>
      </c>
      <c r="D317" s="190"/>
      <c r="E317" s="190"/>
      <c r="F317" s="208"/>
      <c r="G317" s="210"/>
      <c r="H317" s="193"/>
      <c r="I317" s="193"/>
      <c r="J317" s="194"/>
      <c r="L317" s="190"/>
      <c r="M317" s="190"/>
      <c r="N317" s="190"/>
      <c r="O317" s="89"/>
      <c r="P317" s="192"/>
      <c r="Q317" s="193"/>
      <c r="R317" s="194"/>
      <c r="T317" s="173"/>
    </row>
    <row r="318" spans="1:20" ht="57.75" thickBot="1">
      <c r="A318" s="203"/>
      <c r="B318" s="206"/>
      <c r="C318" s="17" t="s">
        <v>478</v>
      </c>
      <c r="D318" s="191"/>
      <c r="E318" s="191"/>
      <c r="F318" s="209"/>
      <c r="G318" s="210"/>
      <c r="H318" s="193"/>
      <c r="I318" s="193"/>
      <c r="J318" s="194"/>
      <c r="L318" s="191"/>
      <c r="M318" s="191"/>
      <c r="N318" s="191"/>
      <c r="O318" s="89"/>
      <c r="P318" s="192"/>
      <c r="Q318" s="193"/>
      <c r="R318" s="194"/>
      <c r="T318" s="173"/>
    </row>
    <row r="319" spans="1:20" ht="57.75" thickBot="1">
      <c r="A319" s="21" t="s">
        <v>479</v>
      </c>
      <c r="B319" s="35" t="s">
        <v>620</v>
      </c>
      <c r="C319" s="16" t="s">
        <v>595</v>
      </c>
      <c r="D319" s="105">
        <v>1487.2</v>
      </c>
      <c r="E319" s="105">
        <v>76</v>
      </c>
      <c r="F319" s="106">
        <f>D319+E319</f>
        <v>1563.2</v>
      </c>
      <c r="G319" s="80"/>
      <c r="H319" s="81"/>
      <c r="I319" s="81"/>
      <c r="J319" s="82"/>
      <c r="L319" s="118">
        <f t="shared" ref="L319" si="113">D319*(1-R$418)</f>
        <v>0</v>
      </c>
      <c r="M319" s="79">
        <f>E319*(1-R$419)</f>
        <v>0</v>
      </c>
      <c r="N319" s="105">
        <f>L319+M319</f>
        <v>0</v>
      </c>
      <c r="O319" s="131"/>
      <c r="P319" s="151"/>
      <c r="Q319" s="81"/>
      <c r="R319" s="82"/>
      <c r="T319" s="173"/>
    </row>
    <row r="320" spans="1:20" s="29" customFormat="1" ht="57">
      <c r="A320" s="201" t="s">
        <v>480</v>
      </c>
      <c r="B320" s="204" t="s">
        <v>620</v>
      </c>
      <c r="C320" s="16" t="s">
        <v>482</v>
      </c>
      <c r="D320" s="189">
        <v>7136.1</v>
      </c>
      <c r="E320" s="189">
        <v>76</v>
      </c>
      <c r="F320" s="207">
        <f>D320+E320</f>
        <v>7212.1</v>
      </c>
      <c r="G320" s="210"/>
      <c r="H320" s="193"/>
      <c r="I320" s="193"/>
      <c r="J320" s="194"/>
      <c r="K320" s="28"/>
      <c r="L320" s="189">
        <f>D320*(1-R$418)</f>
        <v>0</v>
      </c>
      <c r="M320" s="189">
        <f>E320*(1-R$419)</f>
        <v>0</v>
      </c>
      <c r="N320" s="189">
        <f>L320+M320</f>
        <v>0</v>
      </c>
      <c r="O320" s="89"/>
      <c r="P320" s="192"/>
      <c r="Q320" s="193"/>
      <c r="R320" s="194"/>
      <c r="T320" s="173"/>
    </row>
    <row r="321" spans="1:20" ht="23.25">
      <c r="A321" s="202"/>
      <c r="B321" s="205"/>
      <c r="C321" s="17" t="s">
        <v>483</v>
      </c>
      <c r="D321" s="190"/>
      <c r="E321" s="190"/>
      <c r="F321" s="208"/>
      <c r="G321" s="210"/>
      <c r="H321" s="193"/>
      <c r="I321" s="193"/>
      <c r="J321" s="194"/>
      <c r="L321" s="190"/>
      <c r="M321" s="190"/>
      <c r="N321" s="190"/>
      <c r="O321" s="89"/>
      <c r="P321" s="192"/>
      <c r="Q321" s="193"/>
      <c r="R321" s="194"/>
      <c r="T321" s="173"/>
    </row>
    <row r="322" spans="1:20" ht="23.25">
      <c r="A322" s="202"/>
      <c r="B322" s="205"/>
      <c r="C322" s="17" t="s">
        <v>484</v>
      </c>
      <c r="D322" s="190"/>
      <c r="E322" s="190"/>
      <c r="F322" s="208"/>
      <c r="G322" s="210"/>
      <c r="H322" s="193"/>
      <c r="I322" s="193"/>
      <c r="J322" s="194"/>
      <c r="L322" s="190"/>
      <c r="M322" s="190"/>
      <c r="N322" s="190"/>
      <c r="O322" s="89"/>
      <c r="P322" s="192"/>
      <c r="Q322" s="193"/>
      <c r="R322" s="194"/>
      <c r="T322" s="173"/>
    </row>
    <row r="323" spans="1:20" ht="23.25">
      <c r="A323" s="202"/>
      <c r="B323" s="205"/>
      <c r="C323" s="17" t="s">
        <v>485</v>
      </c>
      <c r="D323" s="190"/>
      <c r="E323" s="190"/>
      <c r="F323" s="208"/>
      <c r="G323" s="210"/>
      <c r="H323" s="193"/>
      <c r="I323" s="193"/>
      <c r="J323" s="194"/>
      <c r="L323" s="190"/>
      <c r="M323" s="190"/>
      <c r="N323" s="190"/>
      <c r="O323" s="89"/>
      <c r="P323" s="192"/>
      <c r="Q323" s="193"/>
      <c r="R323" s="194"/>
      <c r="T323" s="173"/>
    </row>
    <row r="324" spans="1:20" ht="24" thickBot="1">
      <c r="A324" s="203"/>
      <c r="B324" s="206"/>
      <c r="C324" s="17" t="s">
        <v>486</v>
      </c>
      <c r="D324" s="191"/>
      <c r="E324" s="191"/>
      <c r="F324" s="209"/>
      <c r="G324" s="210"/>
      <c r="H324" s="193"/>
      <c r="I324" s="193"/>
      <c r="J324" s="194"/>
      <c r="L324" s="191"/>
      <c r="M324" s="191"/>
      <c r="N324" s="191"/>
      <c r="O324" s="89"/>
      <c r="P324" s="192"/>
      <c r="Q324" s="193"/>
      <c r="R324" s="194"/>
      <c r="T324" s="173"/>
    </row>
    <row r="325" spans="1:20" ht="57">
      <c r="A325" s="201" t="s">
        <v>481</v>
      </c>
      <c r="B325" s="204" t="s">
        <v>620</v>
      </c>
      <c r="C325" s="16" t="s">
        <v>482</v>
      </c>
      <c r="D325" s="189">
        <v>5968.03</v>
      </c>
      <c r="E325" s="189">
        <v>83</v>
      </c>
      <c r="F325" s="207">
        <v>6051.03</v>
      </c>
      <c r="G325" s="210"/>
      <c r="H325" s="193"/>
      <c r="I325" s="193"/>
      <c r="J325" s="194"/>
      <c r="L325" s="189">
        <f>D325*(1-R$418)</f>
        <v>0</v>
      </c>
      <c r="M325" s="189">
        <f>E325*(1-R$419)</f>
        <v>0</v>
      </c>
      <c r="N325" s="189">
        <f>L325+M325</f>
        <v>0</v>
      </c>
      <c r="O325" s="89"/>
      <c r="P325" s="192"/>
      <c r="Q325" s="193"/>
      <c r="R325" s="194"/>
      <c r="T325" s="173"/>
    </row>
    <row r="326" spans="1:20" ht="23.25">
      <c r="A326" s="202"/>
      <c r="B326" s="205"/>
      <c r="C326" s="17" t="s">
        <v>483</v>
      </c>
      <c r="D326" s="190"/>
      <c r="E326" s="190"/>
      <c r="F326" s="208"/>
      <c r="G326" s="210"/>
      <c r="H326" s="193"/>
      <c r="I326" s="193"/>
      <c r="J326" s="194"/>
      <c r="L326" s="190"/>
      <c r="M326" s="190"/>
      <c r="N326" s="190"/>
      <c r="O326" s="89"/>
      <c r="P326" s="192"/>
      <c r="Q326" s="193"/>
      <c r="R326" s="194"/>
      <c r="T326" s="173"/>
    </row>
    <row r="327" spans="1:20" ht="23.25">
      <c r="A327" s="202"/>
      <c r="B327" s="205"/>
      <c r="C327" s="17" t="s">
        <v>484</v>
      </c>
      <c r="D327" s="190"/>
      <c r="E327" s="190"/>
      <c r="F327" s="208"/>
      <c r="G327" s="210"/>
      <c r="H327" s="193"/>
      <c r="I327" s="193"/>
      <c r="J327" s="194"/>
      <c r="L327" s="190"/>
      <c r="M327" s="190"/>
      <c r="N327" s="190"/>
      <c r="O327" s="89"/>
      <c r="P327" s="192"/>
      <c r="Q327" s="193"/>
      <c r="R327" s="194"/>
      <c r="T327" s="173"/>
    </row>
    <row r="328" spans="1:20" ht="24" thickBot="1">
      <c r="A328" s="203"/>
      <c r="B328" s="206"/>
      <c r="C328" s="17" t="s">
        <v>486</v>
      </c>
      <c r="D328" s="191"/>
      <c r="E328" s="191"/>
      <c r="F328" s="209"/>
      <c r="G328" s="210"/>
      <c r="H328" s="193"/>
      <c r="I328" s="193"/>
      <c r="J328" s="194"/>
      <c r="L328" s="191"/>
      <c r="M328" s="191"/>
      <c r="N328" s="191"/>
      <c r="O328" s="89"/>
      <c r="P328" s="192"/>
      <c r="Q328" s="193"/>
      <c r="R328" s="194"/>
      <c r="T328" s="173"/>
    </row>
    <row r="329" spans="1:20" ht="45.75">
      <c r="A329" s="201" t="s">
        <v>487</v>
      </c>
      <c r="B329" s="204" t="s">
        <v>620</v>
      </c>
      <c r="C329" s="16" t="s">
        <v>489</v>
      </c>
      <c r="D329" s="189">
        <v>3620.56</v>
      </c>
      <c r="E329" s="189">
        <v>76</v>
      </c>
      <c r="F329" s="207">
        <v>3696.56</v>
      </c>
      <c r="G329" s="210"/>
      <c r="H329" s="193"/>
      <c r="I329" s="193"/>
      <c r="J329" s="194"/>
      <c r="L329" s="189">
        <f>D329*(1-R$418)</f>
        <v>0</v>
      </c>
      <c r="M329" s="189">
        <f>E329*(1-R$419)</f>
        <v>0</v>
      </c>
      <c r="N329" s="189">
        <f>L329+M329</f>
        <v>0</v>
      </c>
      <c r="O329" s="89"/>
      <c r="P329" s="192"/>
      <c r="Q329" s="193"/>
      <c r="R329" s="194"/>
      <c r="T329" s="173"/>
    </row>
    <row r="330" spans="1:20" ht="34.5">
      <c r="A330" s="202"/>
      <c r="B330" s="205"/>
      <c r="C330" s="17" t="s">
        <v>490</v>
      </c>
      <c r="D330" s="190"/>
      <c r="E330" s="190"/>
      <c r="F330" s="208"/>
      <c r="G330" s="210"/>
      <c r="H330" s="193"/>
      <c r="I330" s="193"/>
      <c r="J330" s="194"/>
      <c r="L330" s="190"/>
      <c r="M330" s="190"/>
      <c r="N330" s="190"/>
      <c r="O330" s="89"/>
      <c r="P330" s="192"/>
      <c r="Q330" s="193"/>
      <c r="R330" s="194"/>
      <c r="T330" s="173"/>
    </row>
    <row r="331" spans="1:20" ht="23.25">
      <c r="A331" s="202"/>
      <c r="B331" s="205"/>
      <c r="C331" s="17" t="s">
        <v>491</v>
      </c>
      <c r="D331" s="190"/>
      <c r="E331" s="190"/>
      <c r="F331" s="208"/>
      <c r="G331" s="210"/>
      <c r="H331" s="193"/>
      <c r="I331" s="193"/>
      <c r="J331" s="194"/>
      <c r="L331" s="190"/>
      <c r="M331" s="190"/>
      <c r="N331" s="190"/>
      <c r="O331" s="89"/>
      <c r="P331" s="192"/>
      <c r="Q331" s="193"/>
      <c r="R331" s="194"/>
      <c r="T331" s="173"/>
    </row>
    <row r="332" spans="1:20" ht="46.5" thickBot="1">
      <c r="A332" s="203"/>
      <c r="B332" s="206"/>
      <c r="C332" s="17" t="s">
        <v>492</v>
      </c>
      <c r="D332" s="191"/>
      <c r="E332" s="191"/>
      <c r="F332" s="209"/>
      <c r="G332" s="210"/>
      <c r="H332" s="193"/>
      <c r="I332" s="193"/>
      <c r="J332" s="194"/>
      <c r="L332" s="191"/>
      <c r="M332" s="191"/>
      <c r="N332" s="191"/>
      <c r="O332" s="89"/>
      <c r="P332" s="192"/>
      <c r="Q332" s="193"/>
      <c r="R332" s="194"/>
      <c r="T332" s="173"/>
    </row>
    <row r="333" spans="1:20" ht="23.25">
      <c r="A333" s="201" t="s">
        <v>488</v>
      </c>
      <c r="B333" s="204" t="s">
        <v>620</v>
      </c>
      <c r="C333" s="16" t="s">
        <v>494</v>
      </c>
      <c r="D333" s="189">
        <v>1371.59</v>
      </c>
      <c r="E333" s="189">
        <v>76</v>
      </c>
      <c r="F333" s="207">
        <v>1447.59</v>
      </c>
      <c r="G333" s="210"/>
      <c r="H333" s="193"/>
      <c r="I333" s="193"/>
      <c r="J333" s="194"/>
      <c r="L333" s="189">
        <f>D333*(1-R$418)</f>
        <v>0</v>
      </c>
      <c r="M333" s="189">
        <f>E333*(1-R$419)</f>
        <v>0</v>
      </c>
      <c r="N333" s="189">
        <f>L333+M333</f>
        <v>0</v>
      </c>
      <c r="O333" s="89"/>
      <c r="P333" s="192"/>
      <c r="Q333" s="193"/>
      <c r="R333" s="194"/>
      <c r="T333" s="173"/>
    </row>
    <row r="334" spans="1:20" ht="26.25" customHeight="1">
      <c r="A334" s="202"/>
      <c r="B334" s="205"/>
      <c r="C334" s="17" t="s">
        <v>495</v>
      </c>
      <c r="D334" s="190"/>
      <c r="E334" s="190"/>
      <c r="F334" s="208"/>
      <c r="G334" s="210"/>
      <c r="H334" s="193"/>
      <c r="I334" s="193"/>
      <c r="J334" s="194"/>
      <c r="L334" s="190"/>
      <c r="M334" s="190"/>
      <c r="N334" s="190"/>
      <c r="O334" s="89"/>
      <c r="P334" s="192"/>
      <c r="Q334" s="193"/>
      <c r="R334" s="194"/>
      <c r="T334" s="173"/>
    </row>
    <row r="335" spans="1:20" ht="24" thickBot="1">
      <c r="A335" s="203"/>
      <c r="B335" s="206"/>
      <c r="C335" s="17" t="s">
        <v>496</v>
      </c>
      <c r="D335" s="191"/>
      <c r="E335" s="191"/>
      <c r="F335" s="209"/>
      <c r="G335" s="210"/>
      <c r="H335" s="193"/>
      <c r="I335" s="193"/>
      <c r="J335" s="194"/>
      <c r="L335" s="191"/>
      <c r="M335" s="191"/>
      <c r="N335" s="191"/>
      <c r="O335" s="89"/>
      <c r="P335" s="192"/>
      <c r="Q335" s="193"/>
      <c r="R335" s="194"/>
      <c r="T335" s="173"/>
    </row>
    <row r="336" spans="1:20" ht="23.25">
      <c r="A336" s="201" t="s">
        <v>493</v>
      </c>
      <c r="B336" s="204" t="s">
        <v>620</v>
      </c>
      <c r="C336" s="18" t="s">
        <v>498</v>
      </c>
      <c r="D336" s="189">
        <v>1629.94</v>
      </c>
      <c r="E336" s="189">
        <v>76</v>
      </c>
      <c r="F336" s="207">
        <v>1705.94</v>
      </c>
      <c r="G336" s="210"/>
      <c r="H336" s="193"/>
      <c r="I336" s="193"/>
      <c r="J336" s="194"/>
      <c r="L336" s="189">
        <f>D336*(1-R$418)</f>
        <v>0</v>
      </c>
      <c r="M336" s="189">
        <f>E336*(1-R$419)</f>
        <v>0</v>
      </c>
      <c r="N336" s="189">
        <f>L336+M336</f>
        <v>0</v>
      </c>
      <c r="O336" s="89"/>
      <c r="P336" s="192"/>
      <c r="Q336" s="193"/>
      <c r="R336" s="194"/>
      <c r="T336" s="173"/>
    </row>
    <row r="337" spans="1:20" ht="23.25">
      <c r="A337" s="202"/>
      <c r="B337" s="205"/>
      <c r="C337" s="19" t="s">
        <v>499</v>
      </c>
      <c r="D337" s="190"/>
      <c r="E337" s="190"/>
      <c r="F337" s="208"/>
      <c r="G337" s="210"/>
      <c r="H337" s="193"/>
      <c r="I337" s="193"/>
      <c r="J337" s="194"/>
      <c r="L337" s="190"/>
      <c r="M337" s="190"/>
      <c r="N337" s="190"/>
      <c r="O337" s="89"/>
      <c r="P337" s="192"/>
      <c r="Q337" s="193"/>
      <c r="R337" s="194"/>
      <c r="T337" s="173"/>
    </row>
    <row r="338" spans="1:20" ht="24" thickBot="1">
      <c r="A338" s="203"/>
      <c r="B338" s="206"/>
      <c r="C338" s="20" t="s">
        <v>496</v>
      </c>
      <c r="D338" s="191"/>
      <c r="E338" s="191"/>
      <c r="F338" s="209"/>
      <c r="G338" s="210"/>
      <c r="H338" s="193"/>
      <c r="I338" s="193"/>
      <c r="J338" s="194"/>
      <c r="L338" s="191"/>
      <c r="M338" s="191"/>
      <c r="N338" s="191"/>
      <c r="O338" s="89"/>
      <c r="P338" s="192"/>
      <c r="Q338" s="193"/>
      <c r="R338" s="194"/>
      <c r="T338" s="173"/>
    </row>
    <row r="339" spans="1:20" ht="80.25" thickBot="1">
      <c r="A339" s="32" t="s">
        <v>497</v>
      </c>
      <c r="B339" s="35" t="s">
        <v>620</v>
      </c>
      <c r="C339" s="9" t="s">
        <v>501</v>
      </c>
      <c r="D339" s="79">
        <v>2133.48</v>
      </c>
      <c r="E339" s="79">
        <v>76</v>
      </c>
      <c r="F339" s="107">
        <v>2209.48</v>
      </c>
      <c r="G339" s="80"/>
      <c r="H339" s="81"/>
      <c r="I339" s="81"/>
      <c r="J339" s="82"/>
      <c r="L339" s="118">
        <f t="shared" ref="L339" si="114">D339*(1-R$418)</f>
        <v>0</v>
      </c>
      <c r="M339" s="79">
        <f>E339*(1-R$419)</f>
        <v>0</v>
      </c>
      <c r="N339" s="75">
        <f>L339+M339</f>
        <v>0</v>
      </c>
      <c r="O339" s="89"/>
      <c r="P339" s="151"/>
      <c r="Q339" s="81"/>
      <c r="R339" s="82"/>
      <c r="T339" s="173"/>
    </row>
    <row r="340" spans="1:20" ht="57">
      <c r="A340" s="201" t="s">
        <v>500</v>
      </c>
      <c r="B340" s="204" t="s">
        <v>620</v>
      </c>
      <c r="C340" s="30" t="s">
        <v>503</v>
      </c>
      <c r="D340" s="189">
        <v>1029.2</v>
      </c>
      <c r="E340" s="189">
        <v>76</v>
      </c>
      <c r="F340" s="207">
        <v>1105.2</v>
      </c>
      <c r="G340" s="210"/>
      <c r="H340" s="193"/>
      <c r="I340" s="193"/>
      <c r="J340" s="194"/>
      <c r="L340" s="189">
        <f>D340*(1-R$418)</f>
        <v>0</v>
      </c>
      <c r="M340" s="189">
        <f>E340*(1-R$419)</f>
        <v>0</v>
      </c>
      <c r="N340" s="189">
        <f>L340+M340</f>
        <v>0</v>
      </c>
      <c r="O340" s="89"/>
      <c r="P340" s="192"/>
      <c r="Q340" s="193"/>
      <c r="R340" s="194"/>
      <c r="T340" s="173"/>
    </row>
    <row r="341" spans="1:20" ht="79.5" thickBot="1">
      <c r="A341" s="203"/>
      <c r="B341" s="206"/>
      <c r="C341" s="13" t="s">
        <v>504</v>
      </c>
      <c r="D341" s="213"/>
      <c r="E341" s="213"/>
      <c r="F341" s="241"/>
      <c r="G341" s="210"/>
      <c r="H341" s="193"/>
      <c r="I341" s="193"/>
      <c r="J341" s="194"/>
      <c r="L341" s="191"/>
      <c r="M341" s="191"/>
      <c r="N341" s="190"/>
      <c r="O341" s="89"/>
      <c r="P341" s="192"/>
      <c r="Q341" s="193"/>
      <c r="R341" s="194"/>
      <c r="T341" s="173"/>
    </row>
    <row r="342" spans="1:20" ht="46.5" thickBot="1">
      <c r="A342" s="3" t="s">
        <v>502</v>
      </c>
      <c r="B342" s="3" t="s">
        <v>620</v>
      </c>
      <c r="C342" s="8" t="s">
        <v>506</v>
      </c>
      <c r="D342" s="85">
        <v>569.35</v>
      </c>
      <c r="E342" s="85">
        <v>76</v>
      </c>
      <c r="F342" s="89">
        <v>645.35</v>
      </c>
      <c r="G342" s="80"/>
      <c r="H342" s="81"/>
      <c r="I342" s="81"/>
      <c r="J342" s="82"/>
      <c r="L342" s="118">
        <f t="shared" ref="L342:L347" si="115">D342*(1-R$418)</f>
        <v>0</v>
      </c>
      <c r="M342" s="79">
        <f t="shared" ref="M342:M347" si="116">E342*(1-R$419)</f>
        <v>0</v>
      </c>
      <c r="N342" s="117">
        <f t="shared" ref="N342:N348" si="117">L342+M342</f>
        <v>0</v>
      </c>
      <c r="O342" s="89"/>
      <c r="P342" s="151"/>
      <c r="Q342" s="81"/>
      <c r="R342" s="82"/>
      <c r="T342" s="173"/>
    </row>
    <row r="343" spans="1:20" ht="69" thickBot="1">
      <c r="A343" s="3" t="s">
        <v>505</v>
      </c>
      <c r="B343" s="3" t="s">
        <v>620</v>
      </c>
      <c r="C343" s="8" t="s">
        <v>508</v>
      </c>
      <c r="D343" s="74">
        <v>192.72</v>
      </c>
      <c r="E343" s="74">
        <v>76</v>
      </c>
      <c r="F343" s="108">
        <v>268.72000000000003</v>
      </c>
      <c r="G343" s="80"/>
      <c r="H343" s="81"/>
      <c r="I343" s="81"/>
      <c r="J343" s="82"/>
      <c r="L343" s="118">
        <f t="shared" si="115"/>
        <v>0</v>
      </c>
      <c r="M343" s="79">
        <f t="shared" si="116"/>
        <v>0</v>
      </c>
      <c r="N343" s="75">
        <f t="shared" si="117"/>
        <v>0</v>
      </c>
      <c r="O343" s="89"/>
      <c r="P343" s="151"/>
      <c r="Q343" s="81"/>
      <c r="R343" s="82"/>
      <c r="T343" s="173"/>
    </row>
    <row r="344" spans="1:20" ht="69" thickBot="1">
      <c r="A344" s="3" t="s">
        <v>507</v>
      </c>
      <c r="B344" s="3" t="s">
        <v>620</v>
      </c>
      <c r="C344" s="8" t="s">
        <v>510</v>
      </c>
      <c r="D344" s="79">
        <v>1322.62</v>
      </c>
      <c r="E344" s="79">
        <v>76</v>
      </c>
      <c r="F344" s="107">
        <v>1398.62</v>
      </c>
      <c r="G344" s="80"/>
      <c r="H344" s="81"/>
      <c r="I344" s="81"/>
      <c r="J344" s="82"/>
      <c r="L344" s="118">
        <f t="shared" si="115"/>
        <v>0</v>
      </c>
      <c r="M344" s="79">
        <f t="shared" si="116"/>
        <v>0</v>
      </c>
      <c r="N344" s="118">
        <f t="shared" si="117"/>
        <v>0</v>
      </c>
      <c r="O344" s="89"/>
      <c r="P344" s="151"/>
      <c r="Q344" s="81"/>
      <c r="R344" s="82"/>
      <c r="T344" s="173"/>
    </row>
    <row r="345" spans="1:20" ht="15.75" thickBot="1">
      <c r="A345" s="3" t="s">
        <v>509</v>
      </c>
      <c r="B345" s="3" t="s">
        <v>620</v>
      </c>
      <c r="C345" s="8" t="s">
        <v>512</v>
      </c>
      <c r="D345" s="79">
        <v>3</v>
      </c>
      <c r="E345" s="79">
        <v>76</v>
      </c>
      <c r="F345" s="107">
        <v>79</v>
      </c>
      <c r="G345" s="80"/>
      <c r="H345" s="81"/>
      <c r="I345" s="81"/>
      <c r="J345" s="82"/>
      <c r="L345" s="118">
        <f t="shared" si="115"/>
        <v>0</v>
      </c>
      <c r="M345" s="79">
        <f t="shared" si="116"/>
        <v>0</v>
      </c>
      <c r="N345" s="118">
        <f t="shared" si="117"/>
        <v>0</v>
      </c>
      <c r="O345" s="89"/>
      <c r="P345" s="151"/>
      <c r="Q345" s="81"/>
      <c r="R345" s="82"/>
      <c r="T345" s="173"/>
    </row>
    <row r="346" spans="1:20" ht="69" thickBot="1">
      <c r="A346" s="3" t="s">
        <v>511</v>
      </c>
      <c r="B346" s="3" t="s">
        <v>620</v>
      </c>
      <c r="C346" s="8" t="s">
        <v>514</v>
      </c>
      <c r="D346" s="79">
        <v>347.8</v>
      </c>
      <c r="E346" s="79">
        <v>76</v>
      </c>
      <c r="F346" s="107">
        <v>423.8</v>
      </c>
      <c r="G346" s="80"/>
      <c r="H346" s="81"/>
      <c r="I346" s="81"/>
      <c r="J346" s="82"/>
      <c r="L346" s="118">
        <f t="shared" si="115"/>
        <v>0</v>
      </c>
      <c r="M346" s="79">
        <f t="shared" si="116"/>
        <v>0</v>
      </c>
      <c r="N346" s="118">
        <f t="shared" si="117"/>
        <v>0</v>
      </c>
      <c r="O346" s="89"/>
      <c r="P346" s="151"/>
      <c r="Q346" s="81"/>
      <c r="R346" s="82"/>
      <c r="T346" s="173"/>
    </row>
    <row r="347" spans="1:20" ht="24" thickBot="1">
      <c r="A347" s="3" t="s">
        <v>513</v>
      </c>
      <c r="B347" s="3" t="s">
        <v>620</v>
      </c>
      <c r="C347" s="9" t="s">
        <v>516</v>
      </c>
      <c r="D347" s="79">
        <v>324</v>
      </c>
      <c r="E347" s="79">
        <v>76</v>
      </c>
      <c r="F347" s="107">
        <v>400</v>
      </c>
      <c r="G347" s="80"/>
      <c r="H347" s="81"/>
      <c r="I347" s="81"/>
      <c r="J347" s="82"/>
      <c r="L347" s="118">
        <f t="shared" si="115"/>
        <v>0</v>
      </c>
      <c r="M347" s="79">
        <f t="shared" si="116"/>
        <v>0</v>
      </c>
      <c r="N347" s="118">
        <f t="shared" si="117"/>
        <v>0</v>
      </c>
      <c r="O347" s="89"/>
      <c r="P347" s="151"/>
      <c r="Q347" s="81"/>
      <c r="R347" s="82"/>
      <c r="T347" s="173"/>
    </row>
    <row r="348" spans="1:20" ht="34.5">
      <c r="A348" s="228" t="s">
        <v>515</v>
      </c>
      <c r="B348" s="204" t="s">
        <v>620</v>
      </c>
      <c r="C348" s="30" t="s">
        <v>518</v>
      </c>
      <c r="D348" s="189">
        <v>1411.2</v>
      </c>
      <c r="E348" s="189">
        <v>76</v>
      </c>
      <c r="F348" s="207">
        <v>1487.2</v>
      </c>
      <c r="G348" s="210"/>
      <c r="H348" s="193"/>
      <c r="I348" s="193"/>
      <c r="J348" s="194"/>
      <c r="L348" s="189">
        <f>D348*(1-R$418)</f>
        <v>0</v>
      </c>
      <c r="M348" s="189">
        <f>E348*(1-R$419)</f>
        <v>0</v>
      </c>
      <c r="N348" s="189">
        <f t="shared" si="117"/>
        <v>0</v>
      </c>
      <c r="O348" s="89"/>
      <c r="P348" s="192"/>
      <c r="Q348" s="193"/>
      <c r="R348" s="194"/>
      <c r="T348" s="173"/>
    </row>
    <row r="349" spans="1:20" ht="57">
      <c r="A349" s="228"/>
      <c r="B349" s="205"/>
      <c r="C349" s="9" t="s">
        <v>519</v>
      </c>
      <c r="D349" s="226"/>
      <c r="E349" s="226"/>
      <c r="F349" s="208"/>
      <c r="G349" s="210"/>
      <c r="H349" s="193"/>
      <c r="I349" s="193"/>
      <c r="J349" s="194"/>
      <c r="L349" s="190"/>
      <c r="M349" s="190"/>
      <c r="N349" s="190"/>
      <c r="O349" s="89"/>
      <c r="P349" s="192"/>
      <c r="Q349" s="193"/>
      <c r="R349" s="194"/>
      <c r="T349" s="173"/>
    </row>
    <row r="350" spans="1:20" ht="45.75">
      <c r="A350" s="228"/>
      <c r="B350" s="205"/>
      <c r="C350" s="9" t="s">
        <v>520</v>
      </c>
      <c r="D350" s="226"/>
      <c r="E350" s="226"/>
      <c r="F350" s="208"/>
      <c r="G350" s="210"/>
      <c r="H350" s="193"/>
      <c r="I350" s="193"/>
      <c r="J350" s="194"/>
      <c r="L350" s="190"/>
      <c r="M350" s="190"/>
      <c r="N350" s="190"/>
      <c r="O350" s="89"/>
      <c r="P350" s="192"/>
      <c r="Q350" s="193"/>
      <c r="R350" s="194"/>
      <c r="T350" s="173"/>
    </row>
    <row r="351" spans="1:20">
      <c r="A351" s="228"/>
      <c r="B351" s="205"/>
      <c r="C351" s="9" t="s">
        <v>521</v>
      </c>
      <c r="D351" s="226"/>
      <c r="E351" s="226"/>
      <c r="F351" s="208"/>
      <c r="G351" s="210"/>
      <c r="H351" s="193"/>
      <c r="I351" s="193"/>
      <c r="J351" s="194"/>
      <c r="L351" s="190"/>
      <c r="M351" s="190"/>
      <c r="N351" s="190"/>
      <c r="O351" s="89"/>
      <c r="P351" s="192"/>
      <c r="Q351" s="193"/>
      <c r="R351" s="194"/>
      <c r="T351" s="173"/>
    </row>
    <row r="352" spans="1:20" ht="24" thickBot="1">
      <c r="A352" s="228"/>
      <c r="B352" s="206"/>
      <c r="C352" s="9" t="s">
        <v>522</v>
      </c>
      <c r="D352" s="227"/>
      <c r="E352" s="227"/>
      <c r="F352" s="209"/>
      <c r="G352" s="210"/>
      <c r="H352" s="193"/>
      <c r="I352" s="193"/>
      <c r="J352" s="194"/>
      <c r="L352" s="191"/>
      <c r="M352" s="191"/>
      <c r="N352" s="191"/>
      <c r="O352" s="89"/>
      <c r="P352" s="192"/>
      <c r="Q352" s="193"/>
      <c r="R352" s="194"/>
      <c r="T352" s="173"/>
    </row>
    <row r="353" spans="1:20" ht="34.5">
      <c r="A353" s="229" t="s">
        <v>517</v>
      </c>
      <c r="B353" s="232" t="s">
        <v>620</v>
      </c>
      <c r="C353" s="30" t="s">
        <v>524</v>
      </c>
      <c r="D353" s="189">
        <v>1845.79</v>
      </c>
      <c r="E353" s="189">
        <v>76</v>
      </c>
      <c r="F353" s="207">
        <v>1921.79</v>
      </c>
      <c r="G353" s="210"/>
      <c r="H353" s="193"/>
      <c r="I353" s="193"/>
      <c r="J353" s="194"/>
      <c r="L353" s="189">
        <f>D353*(1-R$418)</f>
        <v>0</v>
      </c>
      <c r="M353" s="189">
        <f>E353*(1-R$419)</f>
        <v>0</v>
      </c>
      <c r="N353" s="189">
        <f>L353+M353</f>
        <v>0</v>
      </c>
      <c r="O353" s="89"/>
      <c r="P353" s="192"/>
      <c r="Q353" s="193"/>
      <c r="R353" s="194"/>
      <c r="T353" s="173"/>
    </row>
    <row r="354" spans="1:20" ht="45.75">
      <c r="A354" s="230"/>
      <c r="B354" s="233"/>
      <c r="C354" s="9" t="s">
        <v>525</v>
      </c>
      <c r="D354" s="190"/>
      <c r="E354" s="190"/>
      <c r="F354" s="208"/>
      <c r="G354" s="210"/>
      <c r="H354" s="193"/>
      <c r="I354" s="193"/>
      <c r="J354" s="194"/>
      <c r="L354" s="190"/>
      <c r="M354" s="190"/>
      <c r="N354" s="190"/>
      <c r="O354" s="89"/>
      <c r="P354" s="192"/>
      <c r="Q354" s="193"/>
      <c r="R354" s="194"/>
      <c r="T354" s="173"/>
    </row>
    <row r="355" spans="1:20">
      <c r="A355" s="230"/>
      <c r="B355" s="233"/>
      <c r="C355" s="9" t="s">
        <v>526</v>
      </c>
      <c r="D355" s="190"/>
      <c r="E355" s="190"/>
      <c r="F355" s="208"/>
      <c r="G355" s="210"/>
      <c r="H355" s="193"/>
      <c r="I355" s="193"/>
      <c r="J355" s="194"/>
      <c r="L355" s="190"/>
      <c r="M355" s="190"/>
      <c r="N355" s="190"/>
      <c r="O355" s="89"/>
      <c r="P355" s="192"/>
      <c r="Q355" s="193"/>
      <c r="R355" s="194"/>
      <c r="T355" s="173"/>
    </row>
    <row r="356" spans="1:20">
      <c r="A356" s="230"/>
      <c r="B356" s="233"/>
      <c r="C356" s="9" t="s">
        <v>527</v>
      </c>
      <c r="D356" s="190"/>
      <c r="E356" s="190"/>
      <c r="F356" s="208"/>
      <c r="G356" s="210"/>
      <c r="H356" s="193"/>
      <c r="I356" s="193"/>
      <c r="J356" s="194"/>
      <c r="L356" s="190"/>
      <c r="M356" s="190"/>
      <c r="N356" s="190"/>
      <c r="O356" s="89"/>
      <c r="P356" s="192"/>
      <c r="Q356" s="193"/>
      <c r="R356" s="194"/>
      <c r="T356" s="173"/>
    </row>
    <row r="357" spans="1:20">
      <c r="A357" s="230"/>
      <c r="B357" s="233"/>
      <c r="C357" s="9" t="s">
        <v>528</v>
      </c>
      <c r="D357" s="190"/>
      <c r="E357" s="190"/>
      <c r="F357" s="208"/>
      <c r="G357" s="210"/>
      <c r="H357" s="193"/>
      <c r="I357" s="193"/>
      <c r="J357" s="194"/>
      <c r="L357" s="190"/>
      <c r="M357" s="190"/>
      <c r="N357" s="190"/>
      <c r="O357" s="89"/>
      <c r="P357" s="192"/>
      <c r="Q357" s="193"/>
      <c r="R357" s="194"/>
      <c r="T357" s="173"/>
    </row>
    <row r="358" spans="1:20">
      <c r="A358" s="230"/>
      <c r="B358" s="233"/>
      <c r="C358" s="9" t="s">
        <v>529</v>
      </c>
      <c r="D358" s="190"/>
      <c r="E358" s="190"/>
      <c r="F358" s="208"/>
      <c r="G358" s="210"/>
      <c r="H358" s="193"/>
      <c r="I358" s="193"/>
      <c r="J358" s="194"/>
      <c r="L358" s="190"/>
      <c r="M358" s="190"/>
      <c r="N358" s="190"/>
      <c r="O358" s="89"/>
      <c r="P358" s="192"/>
      <c r="Q358" s="193"/>
      <c r="R358" s="194"/>
      <c r="T358" s="173"/>
    </row>
    <row r="359" spans="1:20" ht="24" thickBot="1">
      <c r="A359" s="231"/>
      <c r="B359" s="234"/>
      <c r="C359" s="9" t="s">
        <v>522</v>
      </c>
      <c r="D359" s="191"/>
      <c r="E359" s="191"/>
      <c r="F359" s="209"/>
      <c r="G359" s="210"/>
      <c r="H359" s="193"/>
      <c r="I359" s="193"/>
      <c r="J359" s="194"/>
      <c r="L359" s="191"/>
      <c r="M359" s="191"/>
      <c r="N359" s="191"/>
      <c r="O359" s="89"/>
      <c r="P359" s="192"/>
      <c r="Q359" s="193"/>
      <c r="R359" s="194"/>
      <c r="T359" s="173"/>
    </row>
    <row r="360" spans="1:20" ht="23.25">
      <c r="A360" s="201" t="s">
        <v>523</v>
      </c>
      <c r="B360" s="204" t="s">
        <v>620</v>
      </c>
      <c r="C360" s="30" t="s">
        <v>531</v>
      </c>
      <c r="D360" s="189">
        <v>6274.8</v>
      </c>
      <c r="E360" s="189">
        <v>76</v>
      </c>
      <c r="F360" s="207">
        <v>6350.8</v>
      </c>
      <c r="G360" s="210"/>
      <c r="H360" s="193"/>
      <c r="I360" s="193"/>
      <c r="J360" s="194"/>
      <c r="L360" s="189">
        <f>D360*(1-R$418)</f>
        <v>0</v>
      </c>
      <c r="M360" s="189">
        <f>E360*(1-R$419)</f>
        <v>0</v>
      </c>
      <c r="N360" s="189">
        <f>L360+M360</f>
        <v>0</v>
      </c>
      <c r="O360" s="89"/>
      <c r="P360" s="192"/>
      <c r="Q360" s="193"/>
      <c r="R360" s="194"/>
      <c r="T360" s="173"/>
    </row>
    <row r="361" spans="1:20" ht="34.5">
      <c r="A361" s="202"/>
      <c r="B361" s="205"/>
      <c r="C361" s="9" t="s">
        <v>532</v>
      </c>
      <c r="D361" s="190"/>
      <c r="E361" s="190"/>
      <c r="F361" s="208"/>
      <c r="G361" s="210"/>
      <c r="H361" s="193"/>
      <c r="I361" s="193"/>
      <c r="J361" s="194"/>
      <c r="L361" s="190"/>
      <c r="M361" s="190"/>
      <c r="N361" s="190"/>
      <c r="O361" s="89"/>
      <c r="P361" s="192"/>
      <c r="Q361" s="193"/>
      <c r="R361" s="194"/>
      <c r="T361" s="173"/>
    </row>
    <row r="362" spans="1:20" ht="23.25">
      <c r="A362" s="202"/>
      <c r="B362" s="205"/>
      <c r="C362" s="9" t="s">
        <v>533</v>
      </c>
      <c r="D362" s="190"/>
      <c r="E362" s="190"/>
      <c r="F362" s="208"/>
      <c r="G362" s="210"/>
      <c r="H362" s="193"/>
      <c r="I362" s="193"/>
      <c r="J362" s="194"/>
      <c r="L362" s="190"/>
      <c r="M362" s="190"/>
      <c r="N362" s="190"/>
      <c r="O362" s="89"/>
      <c r="P362" s="192"/>
      <c r="Q362" s="193"/>
      <c r="R362" s="194"/>
      <c r="T362" s="173"/>
    </row>
    <row r="363" spans="1:20" ht="15.75" thickBot="1">
      <c r="A363" s="203"/>
      <c r="B363" s="206"/>
      <c r="C363" s="9" t="s">
        <v>534</v>
      </c>
      <c r="D363" s="191"/>
      <c r="E363" s="191"/>
      <c r="F363" s="209"/>
      <c r="G363" s="210"/>
      <c r="H363" s="193"/>
      <c r="I363" s="193"/>
      <c r="J363" s="194"/>
      <c r="L363" s="191"/>
      <c r="M363" s="191"/>
      <c r="N363" s="191"/>
      <c r="O363" s="89"/>
      <c r="P363" s="192"/>
      <c r="Q363" s="193"/>
      <c r="R363" s="194"/>
      <c r="T363" s="173"/>
    </row>
    <row r="364" spans="1:20">
      <c r="A364" s="201" t="s">
        <v>530</v>
      </c>
      <c r="B364" s="225" t="s">
        <v>620</v>
      </c>
      <c r="C364" s="30" t="s">
        <v>536</v>
      </c>
      <c r="D364" s="189">
        <v>2898</v>
      </c>
      <c r="E364" s="189">
        <v>76</v>
      </c>
      <c r="F364" s="207">
        <v>2974</v>
      </c>
      <c r="G364" s="210"/>
      <c r="H364" s="193"/>
      <c r="I364" s="193"/>
      <c r="J364" s="194"/>
      <c r="L364" s="189">
        <f>D364*(1-R$418)</f>
        <v>0</v>
      </c>
      <c r="M364" s="189">
        <f>E364*(1-R$419)</f>
        <v>0</v>
      </c>
      <c r="N364" s="189">
        <f>L364+M364</f>
        <v>0</v>
      </c>
      <c r="O364" s="89"/>
      <c r="P364" s="192"/>
      <c r="Q364" s="193"/>
      <c r="R364" s="194"/>
      <c r="T364" s="173"/>
    </row>
    <row r="365" spans="1:20" ht="60" customHeight="1">
      <c r="A365" s="202"/>
      <c r="B365" s="225"/>
      <c r="C365" s="17" t="s">
        <v>537</v>
      </c>
      <c r="D365" s="190"/>
      <c r="E365" s="190"/>
      <c r="F365" s="208"/>
      <c r="G365" s="210"/>
      <c r="H365" s="193"/>
      <c r="I365" s="193"/>
      <c r="J365" s="194"/>
      <c r="L365" s="190"/>
      <c r="M365" s="190"/>
      <c r="N365" s="190"/>
      <c r="O365" s="89"/>
      <c r="P365" s="192"/>
      <c r="Q365" s="193"/>
      <c r="R365" s="194"/>
      <c r="T365" s="173"/>
    </row>
    <row r="366" spans="1:20" ht="45" customHeight="1" thickBot="1">
      <c r="A366" s="203"/>
      <c r="B366" s="225"/>
      <c r="C366" s="17" t="s">
        <v>538</v>
      </c>
      <c r="D366" s="191"/>
      <c r="E366" s="191"/>
      <c r="F366" s="209"/>
      <c r="G366" s="210"/>
      <c r="H366" s="193"/>
      <c r="I366" s="193"/>
      <c r="J366" s="194"/>
      <c r="L366" s="191"/>
      <c r="M366" s="191"/>
      <c r="N366" s="191"/>
      <c r="O366" s="89"/>
      <c r="P366" s="192"/>
      <c r="Q366" s="193"/>
      <c r="R366" s="194"/>
      <c r="T366" s="173"/>
    </row>
    <row r="367" spans="1:20">
      <c r="A367" s="201" t="s">
        <v>535</v>
      </c>
      <c r="B367" s="204" t="s">
        <v>620</v>
      </c>
      <c r="C367" s="16" t="s">
        <v>540</v>
      </c>
      <c r="D367" s="189">
        <v>3780</v>
      </c>
      <c r="E367" s="189">
        <v>76</v>
      </c>
      <c r="F367" s="207">
        <v>3856</v>
      </c>
      <c r="G367" s="238"/>
      <c r="H367" s="193"/>
      <c r="I367" s="193"/>
      <c r="J367" s="194"/>
      <c r="L367" s="189">
        <f>D367*(1-R$418)</f>
        <v>0</v>
      </c>
      <c r="M367" s="189">
        <f>E367*(1-R$419)</f>
        <v>0</v>
      </c>
      <c r="N367" s="189">
        <f>L367+M367</f>
        <v>0</v>
      </c>
      <c r="O367" s="89"/>
      <c r="P367" s="192"/>
      <c r="Q367" s="193"/>
      <c r="R367" s="194"/>
      <c r="T367" s="173"/>
    </row>
    <row r="368" spans="1:20" ht="106.5" customHeight="1" thickBot="1">
      <c r="A368" s="203"/>
      <c r="B368" s="206"/>
      <c r="C368" s="17" t="s">
        <v>541</v>
      </c>
      <c r="D368" s="191"/>
      <c r="E368" s="191"/>
      <c r="F368" s="209"/>
      <c r="G368" s="238"/>
      <c r="H368" s="193"/>
      <c r="I368" s="193"/>
      <c r="J368" s="194"/>
      <c r="L368" s="190"/>
      <c r="M368" s="191"/>
      <c r="N368" s="191"/>
      <c r="O368" s="89"/>
      <c r="P368" s="192"/>
      <c r="Q368" s="193"/>
      <c r="R368" s="194"/>
      <c r="T368" s="173"/>
    </row>
    <row r="369" spans="1:20">
      <c r="A369" s="201" t="s">
        <v>539</v>
      </c>
      <c r="B369" s="235" t="s">
        <v>620</v>
      </c>
      <c r="C369" s="16" t="s">
        <v>543</v>
      </c>
      <c r="D369" s="189">
        <v>182.7</v>
      </c>
      <c r="E369" s="189">
        <v>76</v>
      </c>
      <c r="F369" s="207">
        <v>258.7</v>
      </c>
      <c r="G369" s="210"/>
      <c r="H369" s="193"/>
      <c r="I369" s="193"/>
      <c r="J369" s="194"/>
      <c r="L369" s="189">
        <f>D369*(1-R$418)</f>
        <v>0</v>
      </c>
      <c r="M369" s="189">
        <f>E369*(1-R$419)</f>
        <v>0</v>
      </c>
      <c r="N369" s="189">
        <f>L369+M369</f>
        <v>0</v>
      </c>
      <c r="O369" s="89"/>
      <c r="P369" s="192"/>
      <c r="Q369" s="193"/>
      <c r="R369" s="194"/>
      <c r="T369" s="173"/>
    </row>
    <row r="370" spans="1:20">
      <c r="A370" s="202"/>
      <c r="B370" s="236"/>
      <c r="C370" s="17" t="s">
        <v>544</v>
      </c>
      <c r="D370" s="190"/>
      <c r="E370" s="190"/>
      <c r="F370" s="208"/>
      <c r="G370" s="210"/>
      <c r="H370" s="193"/>
      <c r="I370" s="193"/>
      <c r="J370" s="194"/>
      <c r="L370" s="190"/>
      <c r="M370" s="190"/>
      <c r="N370" s="190"/>
      <c r="O370" s="89"/>
      <c r="P370" s="192"/>
      <c r="Q370" s="193"/>
      <c r="R370" s="194"/>
      <c r="T370" s="173"/>
    </row>
    <row r="371" spans="1:20" ht="35.25" thickBot="1">
      <c r="A371" s="203"/>
      <c r="B371" s="237"/>
      <c r="C371" s="12" t="s">
        <v>545</v>
      </c>
      <c r="D371" s="191"/>
      <c r="E371" s="191"/>
      <c r="F371" s="209"/>
      <c r="G371" s="210"/>
      <c r="H371" s="193"/>
      <c r="I371" s="193"/>
      <c r="J371" s="194"/>
      <c r="L371" s="191"/>
      <c r="M371" s="191"/>
      <c r="N371" s="191"/>
      <c r="O371" s="89"/>
      <c r="P371" s="192"/>
      <c r="Q371" s="193"/>
      <c r="R371" s="194"/>
      <c r="T371" s="173"/>
    </row>
    <row r="372" spans="1:20">
      <c r="A372" s="201" t="s">
        <v>542</v>
      </c>
      <c r="B372" s="204" t="s">
        <v>620</v>
      </c>
      <c r="C372" s="17" t="s">
        <v>547</v>
      </c>
      <c r="D372" s="189">
        <v>283.5</v>
      </c>
      <c r="E372" s="189">
        <v>76</v>
      </c>
      <c r="F372" s="207">
        <v>359.5</v>
      </c>
      <c r="G372" s="210">
        <v>1</v>
      </c>
      <c r="H372" s="193">
        <f t="shared" ref="H372" si="118">D372*G372</f>
        <v>283.5</v>
      </c>
      <c r="I372" s="193">
        <f t="shared" ref="I372" si="119">E372*G372</f>
        <v>76</v>
      </c>
      <c r="J372" s="194">
        <f t="shared" ref="J372" si="120">H372+I372</f>
        <v>359.5</v>
      </c>
      <c r="L372" s="195"/>
      <c r="M372" s="195"/>
      <c r="N372" s="189">
        <f>L372+M372</f>
        <v>0</v>
      </c>
      <c r="O372" s="89"/>
      <c r="P372" s="192">
        <f>G372*ROUND(L372,2)</f>
        <v>0</v>
      </c>
      <c r="Q372" s="193">
        <f>G372*ROUND(M372,2)</f>
        <v>0</v>
      </c>
      <c r="R372" s="194">
        <f t="shared" ref="R372" si="121">P372+Q372</f>
        <v>0</v>
      </c>
      <c r="T372" s="173"/>
    </row>
    <row r="373" spans="1:20" ht="57">
      <c r="A373" s="202"/>
      <c r="B373" s="205"/>
      <c r="C373" s="17" t="s">
        <v>548</v>
      </c>
      <c r="D373" s="190"/>
      <c r="E373" s="190"/>
      <c r="F373" s="208"/>
      <c r="G373" s="210"/>
      <c r="H373" s="193"/>
      <c r="I373" s="193"/>
      <c r="J373" s="194"/>
      <c r="L373" s="196"/>
      <c r="M373" s="196"/>
      <c r="N373" s="190"/>
      <c r="O373" s="89"/>
      <c r="P373" s="192"/>
      <c r="Q373" s="193"/>
      <c r="R373" s="194"/>
      <c r="T373" s="173"/>
    </row>
    <row r="374" spans="1:20">
      <c r="A374" s="202"/>
      <c r="B374" s="205"/>
      <c r="C374" s="17" t="s">
        <v>549</v>
      </c>
      <c r="D374" s="190"/>
      <c r="E374" s="190"/>
      <c r="F374" s="208"/>
      <c r="G374" s="210"/>
      <c r="H374" s="193"/>
      <c r="I374" s="193"/>
      <c r="J374" s="194"/>
      <c r="L374" s="196"/>
      <c r="M374" s="196"/>
      <c r="N374" s="190"/>
      <c r="O374" s="89"/>
      <c r="P374" s="192"/>
      <c r="Q374" s="193"/>
      <c r="R374" s="194"/>
      <c r="T374" s="173"/>
    </row>
    <row r="375" spans="1:20" ht="15.75" thickBot="1">
      <c r="A375" s="203"/>
      <c r="B375" s="206"/>
      <c r="C375" s="17" t="s">
        <v>550</v>
      </c>
      <c r="D375" s="191"/>
      <c r="E375" s="191"/>
      <c r="F375" s="209"/>
      <c r="G375" s="210"/>
      <c r="H375" s="193"/>
      <c r="I375" s="193"/>
      <c r="J375" s="194"/>
      <c r="L375" s="197"/>
      <c r="M375" s="197"/>
      <c r="N375" s="191"/>
      <c r="O375" s="89"/>
      <c r="P375" s="192"/>
      <c r="Q375" s="193"/>
      <c r="R375" s="194"/>
      <c r="T375" s="173"/>
    </row>
    <row r="376" spans="1:20">
      <c r="A376" s="201" t="s">
        <v>546</v>
      </c>
      <c r="B376" s="204" t="s">
        <v>620</v>
      </c>
      <c r="C376" s="16" t="s">
        <v>552</v>
      </c>
      <c r="D376" s="189">
        <v>290.23</v>
      </c>
      <c r="E376" s="189">
        <v>76</v>
      </c>
      <c r="F376" s="207">
        <f>D376+E376</f>
        <v>366.23</v>
      </c>
      <c r="G376" s="210">
        <v>1</v>
      </c>
      <c r="H376" s="193">
        <f t="shared" ref="H376" si="122">D376*G376</f>
        <v>290.23</v>
      </c>
      <c r="I376" s="193">
        <f t="shared" ref="I376" si="123">E376*G376</f>
        <v>76</v>
      </c>
      <c r="J376" s="194">
        <f t="shared" ref="J376" si="124">H376+I376</f>
        <v>366.23</v>
      </c>
      <c r="L376" s="195"/>
      <c r="M376" s="195"/>
      <c r="N376" s="189">
        <f>L376+M376</f>
        <v>0</v>
      </c>
      <c r="O376" s="89"/>
      <c r="P376" s="192">
        <f>G376*ROUND(L376,2)</f>
        <v>0</v>
      </c>
      <c r="Q376" s="193">
        <f>G376*ROUND(M376,2)</f>
        <v>0</v>
      </c>
      <c r="R376" s="194">
        <f t="shared" ref="R376" si="125">P376+Q376</f>
        <v>0</v>
      </c>
      <c r="T376" s="173"/>
    </row>
    <row r="377" spans="1:20" ht="57">
      <c r="A377" s="202"/>
      <c r="B377" s="205"/>
      <c r="C377" s="17" t="s">
        <v>548</v>
      </c>
      <c r="D377" s="190"/>
      <c r="E377" s="190"/>
      <c r="F377" s="208"/>
      <c r="G377" s="210"/>
      <c r="H377" s="193"/>
      <c r="I377" s="193"/>
      <c r="J377" s="194"/>
      <c r="L377" s="196"/>
      <c r="M377" s="196"/>
      <c r="N377" s="190"/>
      <c r="O377" s="89"/>
      <c r="P377" s="192"/>
      <c r="Q377" s="193"/>
      <c r="R377" s="194"/>
      <c r="T377" s="173"/>
    </row>
    <row r="378" spans="1:20">
      <c r="A378" s="202"/>
      <c r="B378" s="205"/>
      <c r="C378" s="17" t="s">
        <v>549</v>
      </c>
      <c r="D378" s="190"/>
      <c r="E378" s="190"/>
      <c r="F378" s="208"/>
      <c r="G378" s="210"/>
      <c r="H378" s="193"/>
      <c r="I378" s="193"/>
      <c r="J378" s="194"/>
      <c r="L378" s="196"/>
      <c r="M378" s="196"/>
      <c r="N378" s="190"/>
      <c r="O378" s="89"/>
      <c r="P378" s="192"/>
      <c r="Q378" s="193"/>
      <c r="R378" s="194"/>
      <c r="T378" s="173"/>
    </row>
    <row r="379" spans="1:20" ht="15.75" thickBot="1">
      <c r="A379" s="203"/>
      <c r="B379" s="206"/>
      <c r="C379" s="17" t="s">
        <v>550</v>
      </c>
      <c r="D379" s="191"/>
      <c r="E379" s="191"/>
      <c r="F379" s="209"/>
      <c r="G379" s="210"/>
      <c r="H379" s="193"/>
      <c r="I379" s="193"/>
      <c r="J379" s="194"/>
      <c r="L379" s="197"/>
      <c r="M379" s="197"/>
      <c r="N379" s="191"/>
      <c r="O379" s="89"/>
      <c r="P379" s="192"/>
      <c r="Q379" s="193"/>
      <c r="R379" s="194"/>
      <c r="T379" s="173"/>
    </row>
    <row r="380" spans="1:20">
      <c r="A380" s="201" t="s">
        <v>551</v>
      </c>
      <c r="B380" s="204" t="s">
        <v>620</v>
      </c>
      <c r="C380" s="31" t="s">
        <v>596</v>
      </c>
      <c r="D380" s="189">
        <v>283.5</v>
      </c>
      <c r="E380" s="189">
        <v>76</v>
      </c>
      <c r="F380" s="207">
        <v>359.5</v>
      </c>
      <c r="G380" s="210">
        <v>3</v>
      </c>
      <c r="H380" s="193">
        <f t="shared" ref="H380" si="126">D380*G380</f>
        <v>850.5</v>
      </c>
      <c r="I380" s="193">
        <f t="shared" ref="I380" si="127">E380*G380</f>
        <v>228</v>
      </c>
      <c r="J380" s="194">
        <f t="shared" ref="J380:J384" si="128">H380+I380</f>
        <v>1078.5</v>
      </c>
      <c r="L380" s="195"/>
      <c r="M380" s="195"/>
      <c r="N380" s="189">
        <f>L380+M380</f>
        <v>0</v>
      </c>
      <c r="O380" s="89"/>
      <c r="P380" s="192">
        <f>G380*ROUND(L380,2)</f>
        <v>0</v>
      </c>
      <c r="Q380" s="193">
        <f>G380*ROUND(M380,2)</f>
        <v>0</v>
      </c>
      <c r="R380" s="194">
        <f t="shared" ref="R380:R384" si="129">P380+Q380</f>
        <v>0</v>
      </c>
      <c r="T380" s="173"/>
    </row>
    <row r="381" spans="1:20" ht="57">
      <c r="A381" s="202"/>
      <c r="B381" s="205"/>
      <c r="C381" s="17" t="s">
        <v>548</v>
      </c>
      <c r="D381" s="190"/>
      <c r="E381" s="190"/>
      <c r="F381" s="208"/>
      <c r="G381" s="210"/>
      <c r="H381" s="193"/>
      <c r="I381" s="193"/>
      <c r="J381" s="194"/>
      <c r="L381" s="196"/>
      <c r="M381" s="196"/>
      <c r="N381" s="190"/>
      <c r="O381" s="89"/>
      <c r="P381" s="192"/>
      <c r="Q381" s="193"/>
      <c r="R381" s="194"/>
      <c r="T381" s="173"/>
    </row>
    <row r="382" spans="1:20" ht="23.25">
      <c r="A382" s="202"/>
      <c r="B382" s="205"/>
      <c r="C382" s="17" t="s">
        <v>598</v>
      </c>
      <c r="D382" s="190"/>
      <c r="E382" s="190"/>
      <c r="F382" s="208"/>
      <c r="G382" s="210"/>
      <c r="H382" s="193"/>
      <c r="I382" s="193"/>
      <c r="J382" s="194"/>
      <c r="L382" s="196"/>
      <c r="M382" s="196"/>
      <c r="N382" s="190"/>
      <c r="O382" s="89"/>
      <c r="P382" s="192"/>
      <c r="Q382" s="193"/>
      <c r="R382" s="194"/>
      <c r="T382" s="173"/>
    </row>
    <row r="383" spans="1:20" ht="15.75" thickBot="1">
      <c r="A383" s="203"/>
      <c r="B383" s="206"/>
      <c r="C383" s="17" t="s">
        <v>550</v>
      </c>
      <c r="D383" s="191"/>
      <c r="E383" s="191"/>
      <c r="F383" s="209"/>
      <c r="G383" s="210"/>
      <c r="H383" s="193"/>
      <c r="I383" s="193"/>
      <c r="J383" s="194"/>
      <c r="L383" s="197"/>
      <c r="M383" s="197"/>
      <c r="N383" s="191"/>
      <c r="O383" s="89"/>
      <c r="P383" s="192"/>
      <c r="Q383" s="193"/>
      <c r="R383" s="194"/>
      <c r="T383" s="173"/>
    </row>
    <row r="384" spans="1:20">
      <c r="A384" s="201" t="s">
        <v>553</v>
      </c>
      <c r="B384" s="204" t="s">
        <v>620</v>
      </c>
      <c r="C384" s="16" t="s">
        <v>597</v>
      </c>
      <c r="D384" s="189">
        <v>290.23</v>
      </c>
      <c r="E384" s="189">
        <v>76</v>
      </c>
      <c r="F384" s="207">
        <v>366.23</v>
      </c>
      <c r="G384" s="210">
        <v>3</v>
      </c>
      <c r="H384" s="193">
        <f t="shared" ref="H384" si="130">D384*G384</f>
        <v>870.69</v>
      </c>
      <c r="I384" s="193">
        <f t="shared" ref="I384" si="131">E384*G384</f>
        <v>228</v>
      </c>
      <c r="J384" s="194">
        <f t="shared" si="128"/>
        <v>1098.69</v>
      </c>
      <c r="L384" s="195"/>
      <c r="M384" s="195"/>
      <c r="N384" s="189">
        <f>L384+M384</f>
        <v>0</v>
      </c>
      <c r="O384" s="89"/>
      <c r="P384" s="192">
        <f>G384*ROUND(L384,2)</f>
        <v>0</v>
      </c>
      <c r="Q384" s="193">
        <f>G384*ROUND(M384,2)</f>
        <v>0</v>
      </c>
      <c r="R384" s="194">
        <f t="shared" si="129"/>
        <v>0</v>
      </c>
      <c r="T384" s="173"/>
    </row>
    <row r="385" spans="1:20" ht="57">
      <c r="A385" s="202"/>
      <c r="B385" s="205"/>
      <c r="C385" s="17" t="s">
        <v>548</v>
      </c>
      <c r="D385" s="190"/>
      <c r="E385" s="190"/>
      <c r="F385" s="208"/>
      <c r="G385" s="210"/>
      <c r="H385" s="193"/>
      <c r="I385" s="193"/>
      <c r="J385" s="194"/>
      <c r="L385" s="196"/>
      <c r="M385" s="196"/>
      <c r="N385" s="190"/>
      <c r="O385" s="89"/>
      <c r="P385" s="192"/>
      <c r="Q385" s="193"/>
      <c r="R385" s="194"/>
      <c r="T385" s="173"/>
    </row>
    <row r="386" spans="1:20" ht="23.25">
      <c r="A386" s="202"/>
      <c r="B386" s="205"/>
      <c r="C386" s="17" t="s">
        <v>599</v>
      </c>
      <c r="D386" s="190"/>
      <c r="E386" s="190"/>
      <c r="F386" s="208"/>
      <c r="G386" s="210"/>
      <c r="H386" s="193"/>
      <c r="I386" s="193"/>
      <c r="J386" s="194"/>
      <c r="L386" s="196"/>
      <c r="M386" s="196"/>
      <c r="N386" s="190"/>
      <c r="O386" s="89"/>
      <c r="P386" s="192"/>
      <c r="Q386" s="193"/>
      <c r="R386" s="194"/>
      <c r="T386" s="173"/>
    </row>
    <row r="387" spans="1:20" ht="15.75" thickBot="1">
      <c r="A387" s="203"/>
      <c r="B387" s="206"/>
      <c r="C387" s="17" t="s">
        <v>550</v>
      </c>
      <c r="D387" s="191"/>
      <c r="E387" s="191"/>
      <c r="F387" s="209"/>
      <c r="G387" s="210"/>
      <c r="H387" s="193"/>
      <c r="I387" s="193"/>
      <c r="J387" s="194"/>
      <c r="L387" s="197"/>
      <c r="M387" s="197"/>
      <c r="N387" s="191"/>
      <c r="O387" s="89"/>
      <c r="P387" s="192"/>
      <c r="Q387" s="193"/>
      <c r="R387" s="194"/>
      <c r="T387" s="173"/>
    </row>
    <row r="388" spans="1:20">
      <c r="A388" s="201" t="s">
        <v>557</v>
      </c>
      <c r="B388" s="204" t="s">
        <v>620</v>
      </c>
      <c r="C388" s="16" t="s">
        <v>554</v>
      </c>
      <c r="D388" s="189">
        <v>743.4</v>
      </c>
      <c r="E388" s="189">
        <v>76</v>
      </c>
      <c r="F388" s="207">
        <v>819.4</v>
      </c>
      <c r="G388" s="210"/>
      <c r="H388" s="193"/>
      <c r="I388" s="193"/>
      <c r="J388" s="194"/>
      <c r="L388" s="189">
        <f>D388*(1-R$418)</f>
        <v>0</v>
      </c>
      <c r="M388" s="189">
        <f>E388*(1-R$419)</f>
        <v>0</v>
      </c>
      <c r="N388" s="189">
        <f>L388+M388</f>
        <v>0</v>
      </c>
      <c r="O388" s="89"/>
      <c r="P388" s="192"/>
      <c r="Q388" s="193"/>
      <c r="R388" s="194"/>
      <c r="T388" s="173"/>
    </row>
    <row r="389" spans="1:20">
      <c r="A389" s="202"/>
      <c r="B389" s="205"/>
      <c r="C389" s="17" t="s">
        <v>555</v>
      </c>
      <c r="D389" s="190"/>
      <c r="E389" s="190"/>
      <c r="F389" s="208"/>
      <c r="G389" s="210"/>
      <c r="H389" s="193"/>
      <c r="I389" s="193"/>
      <c r="J389" s="194"/>
      <c r="L389" s="190"/>
      <c r="M389" s="190"/>
      <c r="N389" s="190"/>
      <c r="O389" s="89"/>
      <c r="P389" s="192"/>
      <c r="Q389" s="193"/>
      <c r="R389" s="194"/>
      <c r="T389" s="173"/>
    </row>
    <row r="390" spans="1:20" ht="69" thickBot="1">
      <c r="A390" s="203"/>
      <c r="B390" s="206"/>
      <c r="C390" s="17" t="s">
        <v>556</v>
      </c>
      <c r="D390" s="191"/>
      <c r="E390" s="191"/>
      <c r="F390" s="209"/>
      <c r="G390" s="210"/>
      <c r="H390" s="193"/>
      <c r="I390" s="193"/>
      <c r="J390" s="194"/>
      <c r="L390" s="191"/>
      <c r="M390" s="191"/>
      <c r="N390" s="191"/>
      <c r="O390" s="89"/>
      <c r="P390" s="192"/>
      <c r="Q390" s="193"/>
      <c r="R390" s="194"/>
      <c r="T390" s="173"/>
    </row>
    <row r="391" spans="1:20">
      <c r="A391" s="201" t="s">
        <v>561</v>
      </c>
      <c r="B391" s="204" t="s">
        <v>620</v>
      </c>
      <c r="C391" s="16" t="s">
        <v>558</v>
      </c>
      <c r="D391" s="189">
        <v>264.60000000000002</v>
      </c>
      <c r="E391" s="189">
        <v>76</v>
      </c>
      <c r="F391" s="207">
        <v>340.6</v>
      </c>
      <c r="G391" s="210"/>
      <c r="H391" s="193"/>
      <c r="I391" s="193"/>
      <c r="J391" s="194"/>
      <c r="L391" s="189">
        <f>D391*(1-R$418)</f>
        <v>0</v>
      </c>
      <c r="M391" s="189">
        <f>E391*(1-R$419)</f>
        <v>0</v>
      </c>
      <c r="N391" s="189">
        <f>L391+M391</f>
        <v>0</v>
      </c>
      <c r="O391" s="89"/>
      <c r="P391" s="192"/>
      <c r="Q391" s="193"/>
      <c r="R391" s="194"/>
      <c r="T391" s="173"/>
    </row>
    <row r="392" spans="1:20">
      <c r="A392" s="202"/>
      <c r="B392" s="205"/>
      <c r="C392" s="17" t="s">
        <v>555</v>
      </c>
      <c r="D392" s="190"/>
      <c r="E392" s="190"/>
      <c r="F392" s="208"/>
      <c r="G392" s="210"/>
      <c r="H392" s="193"/>
      <c r="I392" s="193"/>
      <c r="J392" s="194"/>
      <c r="L392" s="190"/>
      <c r="M392" s="190"/>
      <c r="N392" s="190"/>
      <c r="O392" s="89"/>
      <c r="P392" s="192"/>
      <c r="Q392" s="193"/>
      <c r="R392" s="194"/>
      <c r="T392" s="173"/>
    </row>
    <row r="393" spans="1:20" ht="23.25">
      <c r="A393" s="202"/>
      <c r="B393" s="205"/>
      <c r="C393" s="17" t="s">
        <v>559</v>
      </c>
      <c r="D393" s="190"/>
      <c r="E393" s="190"/>
      <c r="F393" s="208"/>
      <c r="G393" s="210"/>
      <c r="H393" s="193"/>
      <c r="I393" s="193"/>
      <c r="J393" s="194"/>
      <c r="L393" s="190"/>
      <c r="M393" s="190"/>
      <c r="N393" s="190"/>
      <c r="O393" s="89"/>
      <c r="P393" s="192"/>
      <c r="Q393" s="193"/>
      <c r="R393" s="194"/>
      <c r="T393" s="173"/>
    </row>
    <row r="394" spans="1:20" ht="15.75" thickBot="1">
      <c r="A394" s="203"/>
      <c r="B394" s="206"/>
      <c r="C394" s="17" t="s">
        <v>560</v>
      </c>
      <c r="D394" s="191"/>
      <c r="E394" s="191"/>
      <c r="F394" s="209"/>
      <c r="G394" s="210"/>
      <c r="H394" s="193"/>
      <c r="I394" s="193"/>
      <c r="J394" s="194"/>
      <c r="L394" s="191"/>
      <c r="M394" s="191"/>
      <c r="N394" s="191"/>
      <c r="O394" s="89"/>
      <c r="P394" s="192"/>
      <c r="Q394" s="193"/>
      <c r="R394" s="194"/>
      <c r="T394" s="173"/>
    </row>
    <row r="395" spans="1:20">
      <c r="A395" s="201" t="s">
        <v>564</v>
      </c>
      <c r="B395" s="204" t="s">
        <v>620</v>
      </c>
      <c r="C395" s="16" t="s">
        <v>562</v>
      </c>
      <c r="D395" s="189">
        <v>529.20000000000005</v>
      </c>
      <c r="E395" s="189">
        <v>76</v>
      </c>
      <c r="F395" s="207">
        <v>605.20000000000005</v>
      </c>
      <c r="G395" s="210"/>
      <c r="H395" s="193"/>
      <c r="I395" s="193"/>
      <c r="J395" s="194"/>
      <c r="L395" s="189">
        <f>D395*(1-R$418)</f>
        <v>0</v>
      </c>
      <c r="M395" s="189">
        <f>E395*(1-R$419)</f>
        <v>0</v>
      </c>
      <c r="N395" s="189">
        <f>L395+M395</f>
        <v>0</v>
      </c>
      <c r="O395" s="89"/>
      <c r="P395" s="192"/>
      <c r="Q395" s="193"/>
      <c r="R395" s="194"/>
      <c r="T395" s="173"/>
    </row>
    <row r="396" spans="1:20">
      <c r="A396" s="202"/>
      <c r="B396" s="205"/>
      <c r="C396" s="17" t="s">
        <v>555</v>
      </c>
      <c r="D396" s="190"/>
      <c r="E396" s="190"/>
      <c r="F396" s="208"/>
      <c r="G396" s="210"/>
      <c r="H396" s="193"/>
      <c r="I396" s="193"/>
      <c r="J396" s="194"/>
      <c r="L396" s="190"/>
      <c r="M396" s="190"/>
      <c r="N396" s="190"/>
      <c r="O396" s="89"/>
      <c r="P396" s="192"/>
      <c r="Q396" s="193"/>
      <c r="R396" s="194"/>
      <c r="T396" s="173"/>
    </row>
    <row r="397" spans="1:20" ht="15.75" thickBot="1">
      <c r="A397" s="202"/>
      <c r="B397" s="206"/>
      <c r="C397" s="17" t="s">
        <v>563</v>
      </c>
      <c r="D397" s="191"/>
      <c r="E397" s="191"/>
      <c r="F397" s="209"/>
      <c r="G397" s="210"/>
      <c r="H397" s="193"/>
      <c r="I397" s="193"/>
      <c r="J397" s="194"/>
      <c r="L397" s="191"/>
      <c r="M397" s="191"/>
      <c r="N397" s="191"/>
      <c r="O397" s="89"/>
      <c r="P397" s="192"/>
      <c r="Q397" s="193"/>
      <c r="R397" s="194"/>
      <c r="T397" s="173"/>
    </row>
    <row r="398" spans="1:20">
      <c r="A398" s="201" t="s">
        <v>568</v>
      </c>
      <c r="B398" s="204" t="s">
        <v>620</v>
      </c>
      <c r="C398" s="16" t="s">
        <v>565</v>
      </c>
      <c r="D398" s="189">
        <v>982.8</v>
      </c>
      <c r="E398" s="189">
        <v>76</v>
      </c>
      <c r="F398" s="207">
        <v>1058.8</v>
      </c>
      <c r="G398" s="210"/>
      <c r="H398" s="193"/>
      <c r="I398" s="193"/>
      <c r="J398" s="194"/>
      <c r="L398" s="189">
        <f>D398*(1-R$418)</f>
        <v>0</v>
      </c>
      <c r="M398" s="189">
        <f>E398*(1-R$419)</f>
        <v>0</v>
      </c>
      <c r="N398" s="189">
        <f>L398+M398</f>
        <v>0</v>
      </c>
      <c r="O398" s="89"/>
      <c r="P398" s="192"/>
      <c r="Q398" s="193"/>
      <c r="R398" s="194"/>
      <c r="T398" s="173"/>
    </row>
    <row r="399" spans="1:20">
      <c r="A399" s="202"/>
      <c r="B399" s="205"/>
      <c r="C399" s="17" t="s">
        <v>555</v>
      </c>
      <c r="D399" s="190"/>
      <c r="E399" s="190"/>
      <c r="F399" s="208"/>
      <c r="G399" s="210"/>
      <c r="H399" s="193"/>
      <c r="I399" s="193"/>
      <c r="J399" s="194"/>
      <c r="L399" s="190"/>
      <c r="M399" s="190"/>
      <c r="N399" s="190"/>
      <c r="O399" s="89"/>
      <c r="P399" s="192"/>
      <c r="Q399" s="193"/>
      <c r="R399" s="194"/>
      <c r="T399" s="173"/>
    </row>
    <row r="400" spans="1:20">
      <c r="A400" s="202"/>
      <c r="B400" s="205"/>
      <c r="C400" s="17" t="s">
        <v>566</v>
      </c>
      <c r="D400" s="190"/>
      <c r="E400" s="190"/>
      <c r="F400" s="208"/>
      <c r="G400" s="210"/>
      <c r="H400" s="193"/>
      <c r="I400" s="193"/>
      <c r="J400" s="194"/>
      <c r="L400" s="190"/>
      <c r="M400" s="190"/>
      <c r="N400" s="190"/>
      <c r="O400" s="89"/>
      <c r="P400" s="192"/>
      <c r="Q400" s="193"/>
      <c r="R400" s="194"/>
      <c r="T400" s="173"/>
    </row>
    <row r="401" spans="1:20" ht="15.75" thickBot="1">
      <c r="A401" s="203"/>
      <c r="B401" s="206"/>
      <c r="C401" s="12" t="s">
        <v>567</v>
      </c>
      <c r="D401" s="191"/>
      <c r="E401" s="191"/>
      <c r="F401" s="209"/>
      <c r="G401" s="210"/>
      <c r="H401" s="193"/>
      <c r="I401" s="193"/>
      <c r="J401" s="194"/>
      <c r="L401" s="191"/>
      <c r="M401" s="191"/>
      <c r="N401" s="191"/>
      <c r="O401" s="89"/>
      <c r="P401" s="192"/>
      <c r="Q401" s="193"/>
      <c r="R401" s="194"/>
      <c r="T401" s="173"/>
    </row>
    <row r="402" spans="1:20">
      <c r="A402" s="201" t="s">
        <v>573</v>
      </c>
      <c r="B402" s="204" t="s">
        <v>620</v>
      </c>
      <c r="C402" s="17" t="s">
        <v>569</v>
      </c>
      <c r="D402" s="189">
        <v>453.6</v>
      </c>
      <c r="E402" s="189">
        <v>76</v>
      </c>
      <c r="F402" s="207">
        <v>529.6</v>
      </c>
      <c r="G402" s="210"/>
      <c r="H402" s="193"/>
      <c r="I402" s="193"/>
      <c r="J402" s="194"/>
      <c r="L402" s="189">
        <f>D402*(1-R$418)</f>
        <v>0</v>
      </c>
      <c r="M402" s="189">
        <f>E402*(1-R$419)</f>
        <v>0</v>
      </c>
      <c r="N402" s="189">
        <f>L402+M402</f>
        <v>0</v>
      </c>
      <c r="O402" s="89"/>
      <c r="P402" s="192"/>
      <c r="Q402" s="193"/>
      <c r="R402" s="194"/>
      <c r="T402" s="173"/>
    </row>
    <row r="403" spans="1:20" ht="45.75">
      <c r="A403" s="202"/>
      <c r="B403" s="205"/>
      <c r="C403" s="17" t="s">
        <v>570</v>
      </c>
      <c r="D403" s="190"/>
      <c r="E403" s="190"/>
      <c r="F403" s="208"/>
      <c r="G403" s="210"/>
      <c r="H403" s="193"/>
      <c r="I403" s="193"/>
      <c r="J403" s="194"/>
      <c r="L403" s="190"/>
      <c r="M403" s="190"/>
      <c r="N403" s="190"/>
      <c r="O403" s="89"/>
      <c r="P403" s="192"/>
      <c r="Q403" s="193"/>
      <c r="R403" s="194"/>
      <c r="T403" s="173"/>
    </row>
    <row r="404" spans="1:20" ht="34.5">
      <c r="A404" s="202"/>
      <c r="B404" s="205"/>
      <c r="C404" s="17" t="s">
        <v>571</v>
      </c>
      <c r="D404" s="190"/>
      <c r="E404" s="190"/>
      <c r="F404" s="208"/>
      <c r="G404" s="210"/>
      <c r="H404" s="193"/>
      <c r="I404" s="193"/>
      <c r="J404" s="194"/>
      <c r="L404" s="190"/>
      <c r="M404" s="190"/>
      <c r="N404" s="190"/>
      <c r="O404" s="89"/>
      <c r="P404" s="192"/>
      <c r="Q404" s="193"/>
      <c r="R404" s="194"/>
      <c r="T404" s="173"/>
    </row>
    <row r="405" spans="1:20" ht="15.75" thickBot="1">
      <c r="A405" s="211"/>
      <c r="B405" s="206"/>
      <c r="C405" s="17" t="s">
        <v>572</v>
      </c>
      <c r="D405" s="191"/>
      <c r="E405" s="191"/>
      <c r="F405" s="209"/>
      <c r="G405" s="210"/>
      <c r="H405" s="193"/>
      <c r="I405" s="193"/>
      <c r="J405" s="194"/>
      <c r="L405" s="191"/>
      <c r="M405" s="191"/>
      <c r="N405" s="191"/>
      <c r="O405" s="89"/>
      <c r="P405" s="192"/>
      <c r="Q405" s="193"/>
      <c r="R405" s="194"/>
      <c r="T405" s="173"/>
    </row>
    <row r="406" spans="1:20">
      <c r="A406" s="212" t="s">
        <v>621</v>
      </c>
      <c r="B406" s="204" t="s">
        <v>620</v>
      </c>
      <c r="C406" s="16" t="s">
        <v>574</v>
      </c>
      <c r="D406" s="189">
        <v>491.4</v>
      </c>
      <c r="E406" s="189">
        <v>76</v>
      </c>
      <c r="F406" s="207">
        <v>567.4</v>
      </c>
      <c r="G406" s="210"/>
      <c r="H406" s="193"/>
      <c r="I406" s="193"/>
      <c r="J406" s="194"/>
      <c r="L406" s="189">
        <f>D406*(1-R$418)</f>
        <v>0</v>
      </c>
      <c r="M406" s="189">
        <f>E406*(1-R$419)</f>
        <v>0</v>
      </c>
      <c r="N406" s="189">
        <f>L406+M406</f>
        <v>0</v>
      </c>
      <c r="O406" s="89"/>
      <c r="P406" s="192"/>
      <c r="Q406" s="193"/>
      <c r="R406" s="194"/>
      <c r="T406" s="173"/>
    </row>
    <row r="407" spans="1:20" ht="45.75">
      <c r="A407" s="202"/>
      <c r="B407" s="205"/>
      <c r="C407" s="17" t="s">
        <v>575</v>
      </c>
      <c r="D407" s="190"/>
      <c r="E407" s="190"/>
      <c r="F407" s="208"/>
      <c r="G407" s="210"/>
      <c r="H407" s="193"/>
      <c r="I407" s="193"/>
      <c r="J407" s="194"/>
      <c r="L407" s="190"/>
      <c r="M407" s="190"/>
      <c r="N407" s="190"/>
      <c r="O407" s="89"/>
      <c r="P407" s="192"/>
      <c r="Q407" s="193"/>
      <c r="R407" s="194"/>
      <c r="T407" s="173"/>
    </row>
    <row r="408" spans="1:20" ht="34.5">
      <c r="A408" s="202"/>
      <c r="B408" s="205"/>
      <c r="C408" s="17" t="s">
        <v>576</v>
      </c>
      <c r="D408" s="190"/>
      <c r="E408" s="190"/>
      <c r="F408" s="208"/>
      <c r="G408" s="210"/>
      <c r="H408" s="193"/>
      <c r="I408" s="193"/>
      <c r="J408" s="194"/>
      <c r="L408" s="190"/>
      <c r="M408" s="190"/>
      <c r="N408" s="190"/>
      <c r="O408" s="89"/>
      <c r="P408" s="192"/>
      <c r="Q408" s="193"/>
      <c r="R408" s="194"/>
      <c r="T408" s="173"/>
    </row>
    <row r="409" spans="1:20" ht="15.75" thickBot="1">
      <c r="A409" s="203"/>
      <c r="B409" s="206"/>
      <c r="C409" s="17" t="s">
        <v>577</v>
      </c>
      <c r="D409" s="191"/>
      <c r="E409" s="191"/>
      <c r="F409" s="209"/>
      <c r="G409" s="210"/>
      <c r="H409" s="193"/>
      <c r="I409" s="193"/>
      <c r="J409" s="194"/>
      <c r="L409" s="191"/>
      <c r="M409" s="191"/>
      <c r="N409" s="191"/>
      <c r="O409" s="89"/>
      <c r="P409" s="192"/>
      <c r="Q409" s="193"/>
      <c r="R409" s="194"/>
      <c r="T409" s="173"/>
    </row>
    <row r="410" spans="1:20" ht="32.25" customHeight="1" thickBot="1">
      <c r="A410" s="32" t="s">
        <v>622</v>
      </c>
      <c r="B410" s="3" t="s">
        <v>620</v>
      </c>
      <c r="C410" s="11" t="s">
        <v>600</v>
      </c>
      <c r="D410" s="109">
        <v>75.599999999999994</v>
      </c>
      <c r="E410" s="109">
        <v>76</v>
      </c>
      <c r="F410" s="110">
        <v>151.6</v>
      </c>
      <c r="G410" s="111"/>
      <c r="H410" s="112"/>
      <c r="I410" s="112"/>
      <c r="J410" s="113"/>
      <c r="L410" s="118">
        <f t="shared" ref="L410" si="132">D410*(1-R$418)</f>
        <v>0</v>
      </c>
      <c r="M410" s="79">
        <f>E410*(1-R$419)</f>
        <v>0</v>
      </c>
      <c r="N410" s="109">
        <f>L410+M410</f>
        <v>0</v>
      </c>
      <c r="O410" s="132"/>
      <c r="P410" s="157"/>
      <c r="Q410" s="112"/>
      <c r="R410" s="113"/>
      <c r="T410" s="173"/>
    </row>
    <row r="411" spans="1:20" ht="15.75" thickBot="1">
      <c r="A411" s="23"/>
      <c r="B411" s="23"/>
      <c r="C411" s="24"/>
      <c r="D411" s="89"/>
      <c r="E411" s="89"/>
      <c r="F411" s="89"/>
      <c r="G411" s="90"/>
      <c r="L411" s="89"/>
      <c r="M411" s="89"/>
      <c r="N411" s="89"/>
      <c r="O411" s="89"/>
    </row>
    <row r="412" spans="1:20" ht="15.75" thickBot="1">
      <c r="A412" s="23"/>
      <c r="B412" s="23"/>
      <c r="C412" s="24"/>
      <c r="D412" s="89"/>
      <c r="E412" s="184" t="s">
        <v>580</v>
      </c>
      <c r="F412" s="185"/>
      <c r="G412" s="185"/>
      <c r="H412" s="116">
        <f>SUM(H297:H411)</f>
        <v>5687.42</v>
      </c>
      <c r="I412" s="68">
        <f>SUM(I297:I411)</f>
        <v>760</v>
      </c>
      <c r="J412" s="68">
        <f>SUM(J297:J411)</f>
        <v>6447.42</v>
      </c>
      <c r="L412" s="184" t="s">
        <v>580</v>
      </c>
      <c r="M412" s="185"/>
      <c r="N412" s="186"/>
      <c r="O412" s="40"/>
      <c r="P412" s="116">
        <f>SUM(P297:P411)</f>
        <v>0</v>
      </c>
      <c r="Q412" s="68">
        <f>SUM(Q297:Q411)</f>
        <v>0</v>
      </c>
      <c r="R412" s="68">
        <f>SUM(R297:R411)</f>
        <v>0</v>
      </c>
    </row>
    <row r="413" spans="1:20">
      <c r="A413" s="23"/>
      <c r="B413" s="23"/>
      <c r="C413" s="24"/>
      <c r="D413" s="89"/>
      <c r="E413" s="89"/>
      <c r="F413" s="89"/>
      <c r="G413" s="90"/>
      <c r="L413" s="89"/>
      <c r="M413" s="89"/>
      <c r="N413" s="89"/>
      <c r="O413" s="89"/>
    </row>
    <row r="414" spans="1:20" ht="15.75" thickBot="1"/>
    <row r="415" spans="1:20" ht="15.75" thickBot="1">
      <c r="A415" s="23"/>
      <c r="B415" s="23"/>
      <c r="C415" s="24"/>
      <c r="D415" s="89"/>
      <c r="E415" s="89"/>
      <c r="F415" s="239" t="s">
        <v>594</v>
      </c>
      <c r="G415" s="239"/>
      <c r="H415" s="239"/>
      <c r="I415" s="240"/>
      <c r="J415" s="114">
        <f>H412+H293+H277+H265+H243+H226+H191+H167+H129+H111+H78+H48</f>
        <v>198532.21999999997</v>
      </c>
      <c r="K415" s="34"/>
      <c r="L415" s="89"/>
      <c r="M415" s="239" t="s">
        <v>594</v>
      </c>
      <c r="N415" s="239"/>
      <c r="O415" s="239"/>
      <c r="P415" s="239"/>
      <c r="Q415" s="240"/>
      <c r="R415" s="114">
        <f>P412+P293+P277+P265+P243+P226+P191+P167+P129+P111+P78+P48</f>
        <v>0</v>
      </c>
    </row>
    <row r="416" spans="1:20" ht="15.75" thickBot="1">
      <c r="F416" s="239" t="s">
        <v>638</v>
      </c>
      <c r="G416" s="239"/>
      <c r="H416" s="239"/>
      <c r="I416" s="240"/>
      <c r="J416" s="114">
        <f>I412+I293+I277+I265+I243+I226+I191+I167+I129+I111+I78+I48</f>
        <v>116169.655</v>
      </c>
      <c r="K416" s="38"/>
      <c r="M416" s="239" t="s">
        <v>638</v>
      </c>
      <c r="N416" s="239"/>
      <c r="O416" s="239"/>
      <c r="P416" s="239"/>
      <c r="Q416" s="240"/>
      <c r="R416" s="114">
        <f>Q412+Q293+Q277+Q265+Q243+Q226+Q191+Q167+Q129+Q111+Q78+Q48</f>
        <v>0</v>
      </c>
    </row>
    <row r="417" spans="6:18" ht="16.5" thickBot="1">
      <c r="F417" s="115"/>
      <c r="G417" s="37"/>
      <c r="H417" s="64"/>
      <c r="I417" s="64"/>
      <c r="J417" s="64"/>
      <c r="N417" s="115"/>
      <c r="O417" s="115"/>
      <c r="P417" s="64"/>
      <c r="Q417" s="64"/>
      <c r="R417" s="64"/>
    </row>
    <row r="418" spans="6:18" ht="15.75" thickBot="1">
      <c r="F418" s="178" t="s">
        <v>633</v>
      </c>
      <c r="G418" s="179"/>
      <c r="H418" s="179"/>
      <c r="I418" s="180"/>
      <c r="J418" s="176">
        <f>J415+J416</f>
        <v>314701.875</v>
      </c>
      <c r="M418" s="239" t="s">
        <v>627</v>
      </c>
      <c r="N418" s="239"/>
      <c r="O418" s="239"/>
      <c r="P418" s="239"/>
      <c r="Q418" s="240"/>
      <c r="R418" s="134">
        <f>1-R415/J415</f>
        <v>1</v>
      </c>
    </row>
    <row r="419" spans="6:18" ht="15.75" thickBot="1">
      <c r="M419" s="239" t="s">
        <v>639</v>
      </c>
      <c r="N419" s="239"/>
      <c r="O419" s="239"/>
      <c r="P419" s="239"/>
      <c r="Q419" s="240"/>
      <c r="R419" s="134">
        <f>1-R416/J416</f>
        <v>1</v>
      </c>
    </row>
    <row r="420" spans="6:18" ht="15.75" thickBot="1"/>
    <row r="421" spans="6:18" ht="15.75" thickBot="1">
      <c r="N421" s="177"/>
      <c r="O421" s="177"/>
      <c r="P421" s="178" t="s">
        <v>634</v>
      </c>
      <c r="Q421" s="180"/>
      <c r="R421" s="114">
        <f>R415+R416</f>
        <v>0</v>
      </c>
    </row>
  </sheetData>
  <sheetProtection password="C4C2" sheet="1" objects="1" scenarios="1" selectLockedCells="1"/>
  <mergeCells count="464">
    <mergeCell ref="M416:Q416"/>
    <mergeCell ref="M415:Q415"/>
    <mergeCell ref="M418:Q418"/>
    <mergeCell ref="M419:Q419"/>
    <mergeCell ref="F415:I415"/>
    <mergeCell ref="F416:I416"/>
    <mergeCell ref="P421:Q421"/>
    <mergeCell ref="E243:G243"/>
    <mergeCell ref="E265:G265"/>
    <mergeCell ref="E277:G277"/>
    <mergeCell ref="E293:G293"/>
    <mergeCell ref="E412:G412"/>
    <mergeCell ref="G384:G387"/>
    <mergeCell ref="G364:G366"/>
    <mergeCell ref="E340:E341"/>
    <mergeCell ref="F340:F341"/>
    <mergeCell ref="J348:J352"/>
    <mergeCell ref="G353:G359"/>
    <mergeCell ref="H353:H359"/>
    <mergeCell ref="I353:I359"/>
    <mergeCell ref="J353:J359"/>
    <mergeCell ref="G360:G363"/>
    <mergeCell ref="H360:H363"/>
    <mergeCell ref="I360:I363"/>
    <mergeCell ref="H348:H352"/>
    <mergeCell ref="G348:G352"/>
    <mergeCell ref="I348:I352"/>
    <mergeCell ref="D395:D397"/>
    <mergeCell ref="E395:E397"/>
    <mergeCell ref="F395:F397"/>
    <mergeCell ref="D398:D401"/>
    <mergeCell ref="E398:E401"/>
    <mergeCell ref="D406:D409"/>
    <mergeCell ref="E406:E409"/>
    <mergeCell ref="F406:F409"/>
    <mergeCell ref="D388:D390"/>
    <mergeCell ref="E388:E390"/>
    <mergeCell ref="F388:F390"/>
    <mergeCell ref="D391:D394"/>
    <mergeCell ref="E391:E394"/>
    <mergeCell ref="F391:F394"/>
    <mergeCell ref="H384:H387"/>
    <mergeCell ref="I384:I387"/>
    <mergeCell ref="E369:E371"/>
    <mergeCell ref="F369:F371"/>
    <mergeCell ref="E360:E363"/>
    <mergeCell ref="F360:F363"/>
    <mergeCell ref="D364:D366"/>
    <mergeCell ref="J384:J387"/>
    <mergeCell ref="D372:D375"/>
    <mergeCell ref="E372:E375"/>
    <mergeCell ref="F372:F375"/>
    <mergeCell ref="G372:G375"/>
    <mergeCell ref="H372:H375"/>
    <mergeCell ref="I372:I375"/>
    <mergeCell ref="J372:J375"/>
    <mergeCell ref="D376:D379"/>
    <mergeCell ref="E376:E379"/>
    <mergeCell ref="F376:F379"/>
    <mergeCell ref="G376:G379"/>
    <mergeCell ref="H376:H379"/>
    <mergeCell ref="I376:I379"/>
    <mergeCell ref="J376:J379"/>
    <mergeCell ref="D384:D387"/>
    <mergeCell ref="E384:E387"/>
    <mergeCell ref="F384:F387"/>
    <mergeCell ref="D380:D383"/>
    <mergeCell ref="E380:E383"/>
    <mergeCell ref="F380:F383"/>
    <mergeCell ref="J360:J363"/>
    <mergeCell ref="H364:H366"/>
    <mergeCell ref="I364:I366"/>
    <mergeCell ref="J364:J366"/>
    <mergeCell ref="G369:G371"/>
    <mergeCell ref="H369:H371"/>
    <mergeCell ref="I369:I371"/>
    <mergeCell ref="J369:J371"/>
    <mergeCell ref="H380:H383"/>
    <mergeCell ref="I380:I383"/>
    <mergeCell ref="J380:J383"/>
    <mergeCell ref="G380:G383"/>
    <mergeCell ref="G367:G368"/>
    <mergeCell ref="H367:H368"/>
    <mergeCell ref="I367:I368"/>
    <mergeCell ref="J367:J368"/>
    <mergeCell ref="E364:E366"/>
    <mergeCell ref="F364:F366"/>
    <mergeCell ref="A364:A366"/>
    <mergeCell ref="B364:B366"/>
    <mergeCell ref="A367:A368"/>
    <mergeCell ref="D367:D368"/>
    <mergeCell ref="E367:E368"/>
    <mergeCell ref="F367:F368"/>
    <mergeCell ref="E348:E352"/>
    <mergeCell ref="F348:F352"/>
    <mergeCell ref="D353:D359"/>
    <mergeCell ref="E353:E359"/>
    <mergeCell ref="F353:F359"/>
    <mergeCell ref="A348:A352"/>
    <mergeCell ref="B348:B352"/>
    <mergeCell ref="A353:A359"/>
    <mergeCell ref="B353:B359"/>
    <mergeCell ref="D348:D352"/>
    <mergeCell ref="B367:B368"/>
    <mergeCell ref="A315:A318"/>
    <mergeCell ref="B315:B318"/>
    <mergeCell ref="D315:D318"/>
    <mergeCell ref="E315:E318"/>
    <mergeCell ref="F315:F318"/>
    <mergeCell ref="D320:D324"/>
    <mergeCell ref="E320:E324"/>
    <mergeCell ref="F320:F324"/>
    <mergeCell ref="A329:A332"/>
    <mergeCell ref="B329:B332"/>
    <mergeCell ref="D325:D328"/>
    <mergeCell ref="E325:E328"/>
    <mergeCell ref="F325:F328"/>
    <mergeCell ref="D329:D332"/>
    <mergeCell ref="E329:E332"/>
    <mergeCell ref="F329:F332"/>
    <mergeCell ref="A320:A324"/>
    <mergeCell ref="B320:B324"/>
    <mergeCell ref="A325:A328"/>
    <mergeCell ref="B325:B328"/>
    <mergeCell ref="A305:A309"/>
    <mergeCell ref="B305:B309"/>
    <mergeCell ref="D305:D309"/>
    <mergeCell ref="E305:E309"/>
    <mergeCell ref="F305:F309"/>
    <mergeCell ref="A310:A314"/>
    <mergeCell ref="B310:B314"/>
    <mergeCell ref="D310:D314"/>
    <mergeCell ref="E310:E314"/>
    <mergeCell ref="F310:F314"/>
    <mergeCell ref="A297:A300"/>
    <mergeCell ref="B297:B300"/>
    <mergeCell ref="D297:D300"/>
    <mergeCell ref="E297:E300"/>
    <mergeCell ref="F297:F300"/>
    <mergeCell ref="A245:F245"/>
    <mergeCell ref="A267:F267"/>
    <mergeCell ref="A279:F279"/>
    <mergeCell ref="A301:A304"/>
    <mergeCell ref="B301:B304"/>
    <mergeCell ref="D301:D304"/>
    <mergeCell ref="E301:E304"/>
    <mergeCell ref="F301:F304"/>
    <mergeCell ref="A295:F295"/>
    <mergeCell ref="A169:F169"/>
    <mergeCell ref="A193:F193"/>
    <mergeCell ref="A228:F228"/>
    <mergeCell ref="A6:F6"/>
    <mergeCell ref="A8:F8"/>
    <mergeCell ref="A50:F50"/>
    <mergeCell ref="A80:F80"/>
    <mergeCell ref="A113:F113"/>
    <mergeCell ref="A131:F131"/>
    <mergeCell ref="E48:G48"/>
    <mergeCell ref="E78:G78"/>
    <mergeCell ref="E111:G111"/>
    <mergeCell ref="E129:G129"/>
    <mergeCell ref="E167:G167"/>
    <mergeCell ref="E191:G191"/>
    <mergeCell ref="E226:G226"/>
    <mergeCell ref="G310:G314"/>
    <mergeCell ref="H310:H314"/>
    <mergeCell ref="I310:I314"/>
    <mergeCell ref="J310:J314"/>
    <mergeCell ref="G315:G318"/>
    <mergeCell ref="H315:H318"/>
    <mergeCell ref="I315:I318"/>
    <mergeCell ref="J315:J318"/>
    <mergeCell ref="G320:G324"/>
    <mergeCell ref="H320:H324"/>
    <mergeCell ref="I320:I324"/>
    <mergeCell ref="J320:J324"/>
    <mergeCell ref="G297:G300"/>
    <mergeCell ref="H297:H300"/>
    <mergeCell ref="I297:I300"/>
    <mergeCell ref="J297:J300"/>
    <mergeCell ref="G301:G304"/>
    <mergeCell ref="H301:H304"/>
    <mergeCell ref="I301:I304"/>
    <mergeCell ref="J301:J304"/>
    <mergeCell ref="G305:G309"/>
    <mergeCell ref="H305:H309"/>
    <mergeCell ref="I305:I309"/>
    <mergeCell ref="J305:J309"/>
    <mergeCell ref="A340:A341"/>
    <mergeCell ref="B340:B341"/>
    <mergeCell ref="G340:G341"/>
    <mergeCell ref="H340:H341"/>
    <mergeCell ref="I340:I341"/>
    <mergeCell ref="J340:J341"/>
    <mergeCell ref="D340:D341"/>
    <mergeCell ref="G333:G335"/>
    <mergeCell ref="H333:H335"/>
    <mergeCell ref="I333:I335"/>
    <mergeCell ref="J333:J335"/>
    <mergeCell ref="G325:G328"/>
    <mergeCell ref="H325:H328"/>
    <mergeCell ref="I325:I328"/>
    <mergeCell ref="J325:J328"/>
    <mergeCell ref="G329:G332"/>
    <mergeCell ref="H329:H332"/>
    <mergeCell ref="I329:I332"/>
    <mergeCell ref="J329:J332"/>
    <mergeCell ref="I406:I409"/>
    <mergeCell ref="J406:J409"/>
    <mergeCell ref="G388:G390"/>
    <mergeCell ref="H388:H390"/>
    <mergeCell ref="I388:I390"/>
    <mergeCell ref="J388:J390"/>
    <mergeCell ref="H391:H394"/>
    <mergeCell ref="I391:I394"/>
    <mergeCell ref="J391:J394"/>
    <mergeCell ref="G391:G394"/>
    <mergeCell ref="G395:G397"/>
    <mergeCell ref="H395:H397"/>
    <mergeCell ref="I395:I397"/>
    <mergeCell ref="J395:J397"/>
    <mergeCell ref="I398:I401"/>
    <mergeCell ref="J398:J401"/>
    <mergeCell ref="I402:I405"/>
    <mergeCell ref="J402:J405"/>
    <mergeCell ref="E402:E405"/>
    <mergeCell ref="F402:F405"/>
    <mergeCell ref="A398:A401"/>
    <mergeCell ref="B398:B401"/>
    <mergeCell ref="A402:A405"/>
    <mergeCell ref="B402:B405"/>
    <mergeCell ref="H406:H409"/>
    <mergeCell ref="G406:G409"/>
    <mergeCell ref="G398:G401"/>
    <mergeCell ref="H398:H401"/>
    <mergeCell ref="H402:H405"/>
    <mergeCell ref="G402:G405"/>
    <mergeCell ref="F398:F401"/>
    <mergeCell ref="B406:B409"/>
    <mergeCell ref="A406:A409"/>
    <mergeCell ref="A388:A390"/>
    <mergeCell ref="B388:B390"/>
    <mergeCell ref="A391:A394"/>
    <mergeCell ref="B391:B394"/>
    <mergeCell ref="B395:B397"/>
    <mergeCell ref="A395:A397"/>
    <mergeCell ref="A360:A363"/>
    <mergeCell ref="B360:B363"/>
    <mergeCell ref="D402:D405"/>
    <mergeCell ref="D360:D363"/>
    <mergeCell ref="D369:D371"/>
    <mergeCell ref="B369:B371"/>
    <mergeCell ref="A369:A371"/>
    <mergeCell ref="A372:A375"/>
    <mergeCell ref="B372:B375"/>
    <mergeCell ref="A376:A379"/>
    <mergeCell ref="B376:B379"/>
    <mergeCell ref="B380:B383"/>
    <mergeCell ref="A380:A383"/>
    <mergeCell ref="L297:L300"/>
    <mergeCell ref="M297:M300"/>
    <mergeCell ref="N297:N300"/>
    <mergeCell ref="P297:P300"/>
    <mergeCell ref="Q297:Q300"/>
    <mergeCell ref="R297:R300"/>
    <mergeCell ref="L295:R295"/>
    <mergeCell ref="M191:N191"/>
    <mergeCell ref="A384:A387"/>
    <mergeCell ref="B384:B387"/>
    <mergeCell ref="A333:A335"/>
    <mergeCell ref="B333:B335"/>
    <mergeCell ref="A336:A338"/>
    <mergeCell ref="B336:B338"/>
    <mergeCell ref="D333:D335"/>
    <mergeCell ref="E333:E335"/>
    <mergeCell ref="D336:D338"/>
    <mergeCell ref="E336:E338"/>
    <mergeCell ref="F336:F338"/>
    <mergeCell ref="F333:F335"/>
    <mergeCell ref="G336:G338"/>
    <mergeCell ref="H336:H338"/>
    <mergeCell ref="I336:I338"/>
    <mergeCell ref="J336:J338"/>
    <mergeCell ref="L301:L304"/>
    <mergeCell ref="M301:M304"/>
    <mergeCell ref="N301:N304"/>
    <mergeCell ref="P301:P304"/>
    <mergeCell ref="Q301:Q304"/>
    <mergeCell ref="R301:R304"/>
    <mergeCell ref="L305:L309"/>
    <mergeCell ref="M305:M309"/>
    <mergeCell ref="N305:N309"/>
    <mergeCell ref="P305:P309"/>
    <mergeCell ref="Q305:Q309"/>
    <mergeCell ref="R305:R309"/>
    <mergeCell ref="L310:L314"/>
    <mergeCell ref="M310:M314"/>
    <mergeCell ref="N310:N314"/>
    <mergeCell ref="P310:P314"/>
    <mergeCell ref="Q310:Q314"/>
    <mergeCell ref="R310:R314"/>
    <mergeCell ref="L315:L318"/>
    <mergeCell ref="M315:M318"/>
    <mergeCell ref="N315:N318"/>
    <mergeCell ref="P315:P318"/>
    <mergeCell ref="Q315:Q318"/>
    <mergeCell ref="R315:R318"/>
    <mergeCell ref="L320:L324"/>
    <mergeCell ref="M320:M324"/>
    <mergeCell ref="N320:N324"/>
    <mergeCell ref="P320:P324"/>
    <mergeCell ref="Q320:Q324"/>
    <mergeCell ref="R320:R324"/>
    <mergeCell ref="L325:L328"/>
    <mergeCell ref="M325:M328"/>
    <mergeCell ref="N325:N328"/>
    <mergeCell ref="P325:P328"/>
    <mergeCell ref="Q325:Q328"/>
    <mergeCell ref="R325:R328"/>
    <mergeCell ref="L329:L332"/>
    <mergeCell ref="M329:M332"/>
    <mergeCell ref="N329:N332"/>
    <mergeCell ref="P329:P332"/>
    <mergeCell ref="Q329:Q332"/>
    <mergeCell ref="R329:R332"/>
    <mergeCell ref="L333:L335"/>
    <mergeCell ref="M333:M335"/>
    <mergeCell ref="N333:N335"/>
    <mergeCell ref="P333:P335"/>
    <mergeCell ref="Q333:Q335"/>
    <mergeCell ref="R333:R335"/>
    <mergeCell ref="L336:L338"/>
    <mergeCell ref="M336:M338"/>
    <mergeCell ref="N336:N338"/>
    <mergeCell ref="P336:P338"/>
    <mergeCell ref="Q336:Q338"/>
    <mergeCell ref="R336:R338"/>
    <mergeCell ref="L340:L341"/>
    <mergeCell ref="M340:M341"/>
    <mergeCell ref="N340:N341"/>
    <mergeCell ref="P340:P341"/>
    <mergeCell ref="Q340:Q341"/>
    <mergeCell ref="R340:R341"/>
    <mergeCell ref="L348:L352"/>
    <mergeCell ref="M348:M352"/>
    <mergeCell ref="N348:N352"/>
    <mergeCell ref="P348:P352"/>
    <mergeCell ref="Q348:Q352"/>
    <mergeCell ref="R348:R352"/>
    <mergeCell ref="L353:L359"/>
    <mergeCell ref="M353:M359"/>
    <mergeCell ref="N353:N359"/>
    <mergeCell ref="P353:P359"/>
    <mergeCell ref="Q353:Q359"/>
    <mergeCell ref="R353:R359"/>
    <mergeCell ref="L360:L363"/>
    <mergeCell ref="M360:M363"/>
    <mergeCell ref="N360:N363"/>
    <mergeCell ref="P360:P363"/>
    <mergeCell ref="Q360:Q363"/>
    <mergeCell ref="R360:R363"/>
    <mergeCell ref="L364:L366"/>
    <mergeCell ref="M364:M366"/>
    <mergeCell ref="N364:N366"/>
    <mergeCell ref="P364:P366"/>
    <mergeCell ref="Q364:Q366"/>
    <mergeCell ref="R364:R366"/>
    <mergeCell ref="L367:L368"/>
    <mergeCell ref="M367:M368"/>
    <mergeCell ref="N367:N368"/>
    <mergeCell ref="P367:P368"/>
    <mergeCell ref="Q367:Q368"/>
    <mergeCell ref="R367:R368"/>
    <mergeCell ref="L369:L371"/>
    <mergeCell ref="M369:M371"/>
    <mergeCell ref="N369:N371"/>
    <mergeCell ref="P369:P371"/>
    <mergeCell ref="Q369:Q371"/>
    <mergeCell ref="R369:R371"/>
    <mergeCell ref="R380:R383"/>
    <mergeCell ref="L384:L387"/>
    <mergeCell ref="M384:M387"/>
    <mergeCell ref="N384:N387"/>
    <mergeCell ref="P384:P387"/>
    <mergeCell ref="Q384:Q387"/>
    <mergeCell ref="R384:R387"/>
    <mergeCell ref="L372:L375"/>
    <mergeCell ref="M372:M375"/>
    <mergeCell ref="N372:N375"/>
    <mergeCell ref="P372:P375"/>
    <mergeCell ref="Q372:Q375"/>
    <mergeCell ref="R372:R375"/>
    <mergeCell ref="L376:L379"/>
    <mergeCell ref="M376:M379"/>
    <mergeCell ref="N376:N379"/>
    <mergeCell ref="P376:P379"/>
    <mergeCell ref="Q376:Q379"/>
    <mergeCell ref="R376:R379"/>
    <mergeCell ref="L406:L409"/>
    <mergeCell ref="M406:M409"/>
    <mergeCell ref="N406:N409"/>
    <mergeCell ref="P406:P409"/>
    <mergeCell ref="Q406:Q409"/>
    <mergeCell ref="R406:R409"/>
    <mergeCell ref="L395:L397"/>
    <mergeCell ref="M395:M397"/>
    <mergeCell ref="N395:N397"/>
    <mergeCell ref="P395:P397"/>
    <mergeCell ref="Q395:Q397"/>
    <mergeCell ref="R395:R397"/>
    <mergeCell ref="L398:L401"/>
    <mergeCell ref="M398:M401"/>
    <mergeCell ref="N398:N401"/>
    <mergeCell ref="P398:P401"/>
    <mergeCell ref="Q398:Q401"/>
    <mergeCell ref="R398:R401"/>
    <mergeCell ref="L293:N293"/>
    <mergeCell ref="L402:L405"/>
    <mergeCell ref="M402:M405"/>
    <mergeCell ref="N402:N405"/>
    <mergeCell ref="P402:P405"/>
    <mergeCell ref="Q402:Q405"/>
    <mergeCell ref="R402:R405"/>
    <mergeCell ref="L388:L390"/>
    <mergeCell ref="M388:M390"/>
    <mergeCell ref="N388:N390"/>
    <mergeCell ref="P388:P390"/>
    <mergeCell ref="Q388:Q390"/>
    <mergeCell ref="R388:R390"/>
    <mergeCell ref="L391:L394"/>
    <mergeCell ref="M391:M394"/>
    <mergeCell ref="N391:N394"/>
    <mergeCell ref="P391:P394"/>
    <mergeCell ref="Q391:Q394"/>
    <mergeCell ref="R391:R394"/>
    <mergeCell ref="L380:L383"/>
    <mergeCell ref="M380:M383"/>
    <mergeCell ref="N380:N383"/>
    <mergeCell ref="P380:P383"/>
    <mergeCell ref="Q380:Q383"/>
    <mergeCell ref="F418:I418"/>
    <mergeCell ref="L267:R267"/>
    <mergeCell ref="L412:N412"/>
    <mergeCell ref="P6:R6"/>
    <mergeCell ref="L6:N6"/>
    <mergeCell ref="L8:R8"/>
    <mergeCell ref="L48:N48"/>
    <mergeCell ref="L50:R50"/>
    <mergeCell ref="L80:R80"/>
    <mergeCell ref="L111:N111"/>
    <mergeCell ref="L78:N78"/>
    <mergeCell ref="L129:N129"/>
    <mergeCell ref="L167:N167"/>
    <mergeCell ref="L169:R169"/>
    <mergeCell ref="L131:R131"/>
    <mergeCell ref="L113:R113"/>
    <mergeCell ref="L193:R193"/>
    <mergeCell ref="L226:N226"/>
    <mergeCell ref="L228:R228"/>
    <mergeCell ref="L243:N243"/>
    <mergeCell ref="L245:R245"/>
    <mergeCell ref="L265:N265"/>
    <mergeCell ref="L277:N277"/>
    <mergeCell ref="L279:R27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Llistat preus unitaris general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lperez</dc:creator>
  <cp:lastModifiedBy>sserra</cp:lastModifiedBy>
  <cp:lastPrinted>2021-03-26T13:45:29Z</cp:lastPrinted>
  <dcterms:created xsi:type="dcterms:W3CDTF">2021-02-04T09:05:57Z</dcterms:created>
  <dcterms:modified xsi:type="dcterms:W3CDTF">2021-04-26T09:50:25Z</dcterms:modified>
</cp:coreProperties>
</file>