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00" yWindow="120" windowWidth="9792" windowHeight="7608"/>
  </bookViews>
  <sheets>
    <sheet name="Hoja1" sheetId="1" r:id="rId1"/>
    <sheet name="Hoja2" sheetId="2" r:id="rId2"/>
    <sheet name="Hoja3" sheetId="3" r:id="rId3"/>
  </sheets>
  <definedNames>
    <definedName name="_xlnm.Print_Area" localSheetId="0">Hoja1!$A$1:$H$140</definedName>
  </definedNames>
  <calcPr calcId="125725"/>
</workbook>
</file>

<file path=xl/calcChain.xml><?xml version="1.0" encoding="utf-8"?>
<calcChain xmlns="http://schemas.openxmlformats.org/spreadsheetml/2006/main">
  <c r="G135" i="1"/>
  <c r="G134"/>
  <c r="G133"/>
  <c r="G132"/>
  <c r="F25"/>
  <c r="F124"/>
  <c r="F123"/>
  <c r="F122"/>
  <c r="F121"/>
  <c r="F120"/>
  <c r="F117"/>
  <c r="F20"/>
  <c r="F116"/>
  <c r="F115"/>
  <c r="F114"/>
  <c r="F113"/>
  <c r="F112"/>
  <c r="F111"/>
  <c r="F110"/>
  <c r="F109"/>
  <c r="F107"/>
  <c r="F106"/>
  <c r="F105"/>
  <c r="F104"/>
  <c r="F103"/>
  <c r="F102"/>
  <c r="F101"/>
  <c r="F100"/>
  <c r="F99"/>
  <c r="F98"/>
  <c r="F97"/>
  <c r="F95"/>
  <c r="F94"/>
  <c r="F93"/>
  <c r="F92"/>
  <c r="F91"/>
  <c r="F90"/>
  <c r="F89"/>
  <c r="F88"/>
  <c r="F87"/>
  <c r="F76"/>
  <c r="F75"/>
  <c r="F74"/>
  <c r="F73"/>
  <c r="F72"/>
  <c r="F71"/>
  <c r="F70"/>
  <c r="F85"/>
  <c r="F84"/>
  <c r="F83"/>
  <c r="F82"/>
  <c r="F81"/>
  <c r="F80"/>
  <c r="F79"/>
  <c r="F69"/>
  <c r="F68"/>
  <c r="F64"/>
  <c r="F62"/>
  <c r="F61"/>
  <c r="F60"/>
  <c r="F59"/>
  <c r="F58"/>
  <c r="F57"/>
  <c r="F56"/>
  <c r="F55"/>
  <c r="F54"/>
  <c r="F53"/>
  <c r="F48"/>
  <c r="F16"/>
  <c r="F15"/>
  <c r="F26"/>
  <c r="F44"/>
  <c r="F43"/>
  <c r="F42"/>
  <c r="F45"/>
  <c r="F41"/>
  <c r="F40"/>
  <c r="F39"/>
  <c r="F38"/>
  <c r="F37"/>
  <c r="F35"/>
  <c r="F31"/>
  <c r="F30"/>
  <c r="F29"/>
  <c r="F28"/>
  <c r="F27"/>
  <c r="F24"/>
  <c r="F23"/>
  <c r="F22"/>
  <c r="F21"/>
  <c r="F19"/>
  <c r="F14"/>
  <c r="F13"/>
  <c r="F12"/>
  <c r="F11"/>
  <c r="F10"/>
  <c r="F9"/>
  <c r="F8"/>
  <c r="F7"/>
  <c r="G17" l="1"/>
  <c r="G137"/>
  <c r="F77"/>
  <c r="F17"/>
  <c r="F46"/>
  <c r="G46"/>
  <c r="F118"/>
  <c r="G77"/>
  <c r="G118"/>
  <c r="F125"/>
  <c r="G33"/>
  <c r="F33"/>
  <c r="G127" l="1"/>
  <c r="G140" s="1"/>
  <c r="F127"/>
  <c r="F140" l="1"/>
</calcChain>
</file>

<file path=xl/sharedStrings.xml><?xml version="1.0" encoding="utf-8"?>
<sst xmlns="http://schemas.openxmlformats.org/spreadsheetml/2006/main" count="135" uniqueCount="126">
  <si>
    <t>parasols</t>
  </si>
  <si>
    <t>bases parasols</t>
  </si>
  <si>
    <t>unitats recomanades</t>
  </si>
  <si>
    <t>mobles i tapissats:  norma UNE-EN 1021:2006</t>
  </si>
  <si>
    <t>penjadors de peu</t>
  </si>
  <si>
    <t>cartellera interior</t>
  </si>
  <si>
    <t>escombreta lavabos</t>
  </si>
  <si>
    <t>dispensador consumibles wc</t>
  </si>
  <si>
    <t>paraigüer</t>
  </si>
  <si>
    <t>paparera interior</t>
  </si>
  <si>
    <t>paperera exterior</t>
  </si>
  <si>
    <t>tpv</t>
  </si>
  <si>
    <t>tirador de cervesa</t>
  </si>
  <si>
    <t>cafetera de 3 grups</t>
  </si>
  <si>
    <t xml:space="preserve">Molinet </t>
  </si>
  <si>
    <t xml:space="preserve">Torradora </t>
  </si>
  <si>
    <t xml:space="preserve">Forn de microones </t>
  </si>
  <si>
    <t xml:space="preserve">Vitrina de tapes </t>
  </si>
  <si>
    <t>Màquina de fer gel</t>
  </si>
  <si>
    <t>vitrines fredes</t>
  </si>
  <si>
    <t>Conservador de fregits</t>
  </si>
  <si>
    <t>Armari de vins</t>
  </si>
  <si>
    <t xml:space="preserve"> </t>
  </si>
  <si>
    <t>armaris per vaixella i Coberts</t>
  </si>
  <si>
    <t>armaris taquilla per Empleats</t>
  </si>
  <si>
    <t>Ganivet pelador.</t>
  </si>
  <si>
    <t xml:space="preserve">Ganivet ample </t>
  </si>
  <si>
    <t>Ganivet de filetejar</t>
  </si>
  <si>
    <t>ganivet Santoku</t>
  </si>
  <si>
    <t>Ganivet de formatges, etc ...</t>
  </si>
  <si>
    <t xml:space="preserve">Coberteria i Culleres cuina </t>
  </si>
  <si>
    <t>Coberts de servei per cambrer</t>
  </si>
  <si>
    <t>Balances i pesos per a aliments</t>
  </si>
  <si>
    <t>joc de espàtules</t>
  </si>
  <si>
    <t>Taules per tallar</t>
  </si>
  <si>
    <t>joc Recipients de plàstic</t>
  </si>
  <si>
    <t>morter</t>
  </si>
  <si>
    <t>pinces</t>
  </si>
  <si>
    <t>batedora</t>
  </si>
  <si>
    <t>joc gots mesurador</t>
  </si>
  <si>
    <t>Olla alta amb tapa</t>
  </si>
  <si>
    <t>Cassoles baixes.</t>
  </si>
  <si>
    <t>Cassons.</t>
  </si>
  <si>
    <t>Cassó soper.</t>
  </si>
  <si>
    <t>Cacillo salser.</t>
  </si>
  <si>
    <t>joc de 4 - 6 paelles</t>
  </si>
  <si>
    <t>saler i pebrer</t>
  </si>
  <si>
    <t>Palillero.</t>
  </si>
  <si>
    <t>Gerra vidre</t>
  </si>
  <si>
    <t>Cistella de pa.</t>
  </si>
  <si>
    <t>Cubell per gel</t>
  </si>
  <si>
    <t>safates</t>
  </si>
  <si>
    <t>cubitera i pinça</t>
  </si>
  <si>
    <t>colador</t>
  </si>
  <si>
    <t>joc culleres mesuradores</t>
  </si>
  <si>
    <t>obrellaunes</t>
  </si>
  <si>
    <t>talla ous</t>
  </si>
  <si>
    <t>escorredora</t>
  </si>
  <si>
    <t>Escamador</t>
  </si>
  <si>
    <t>aixafa carn</t>
  </si>
  <si>
    <t>Cullera sopera</t>
  </si>
  <si>
    <t>ganivet</t>
  </si>
  <si>
    <t>forquilla</t>
  </si>
  <si>
    <t>Pala de peix.</t>
  </si>
  <si>
    <t>Forquilla de peix.</t>
  </si>
  <si>
    <t xml:space="preserve">Cullera de postre </t>
  </si>
  <si>
    <t>Ganivet de postres i entrants.</t>
  </si>
  <si>
    <t>Forquilla de postres i entrants.</t>
  </si>
  <si>
    <t>Cullera de cafè.</t>
  </si>
  <si>
    <t>Copa d'aigua.</t>
  </si>
  <si>
    <t>Copes de vi (blanc, negre).</t>
  </si>
  <si>
    <t>Copes d'escumosos (flauta, clàssica).</t>
  </si>
  <si>
    <t xml:space="preserve">Copa pilota </t>
  </si>
  <si>
    <t>Copa de licor.</t>
  </si>
  <si>
    <t>decantador</t>
  </si>
  <si>
    <t>porró</t>
  </si>
  <si>
    <t>didalet</t>
  </si>
  <si>
    <t>Copa de còctel.</t>
  </si>
  <si>
    <t>got tub</t>
  </si>
  <si>
    <t>got aigua</t>
  </si>
  <si>
    <t>plats (base profund, postres),</t>
  </si>
  <si>
    <t>plat pla</t>
  </si>
  <si>
    <t>bol</t>
  </si>
  <si>
    <t>tassa gran</t>
  </si>
  <si>
    <t>tassa cafè</t>
  </si>
  <si>
    <t>plat per tassa gran</t>
  </si>
  <si>
    <t>plat per tassa cafe</t>
  </si>
  <si>
    <t>recipient per servir sopa</t>
  </si>
  <si>
    <t>Estovalles . Han de penjar 50 cm</t>
  </si>
  <si>
    <t>sota estovalles Estàndard</t>
  </si>
  <si>
    <t>Tovalló Recomanable 50 × 50 cm.</t>
  </si>
  <si>
    <t xml:space="preserve">Drap de cambrer </t>
  </si>
  <si>
    <t>drap cotó  cuina</t>
  </si>
  <si>
    <t>projector, pantalla, tv</t>
  </si>
  <si>
    <t>plat postre</t>
  </si>
  <si>
    <t>cambiador nadons</t>
  </si>
  <si>
    <t>display sobretaula</t>
  </si>
  <si>
    <t>taules planta baixa 105x60</t>
  </si>
  <si>
    <t xml:space="preserve">taules planta baixa 60x60. </t>
  </si>
  <si>
    <t>cadires planta baixa</t>
  </si>
  <si>
    <t>tamburets barra</t>
  </si>
  <si>
    <t>taules exterior</t>
  </si>
  <si>
    <t>cadires exterior</t>
  </si>
  <si>
    <t>mobiliari per sala de cafeteria, espai de treball i terrassa</t>
  </si>
  <si>
    <t>accessoris per sales, lavabo i terrassa</t>
  </si>
  <si>
    <t xml:space="preserve">maquinària d'hosteleria </t>
  </si>
  <si>
    <t>cendrer de peu exteriror</t>
  </si>
  <si>
    <t>paret mòvil absorvent reververació</t>
  </si>
  <si>
    <t>cendrers sobretaula exteriror</t>
  </si>
  <si>
    <t>parament taula</t>
  </si>
  <si>
    <t>coberteria, vaixella i cristalleria de sala</t>
  </si>
  <si>
    <t>INSTAL.LACIO COMPTADORS</t>
  </si>
  <si>
    <t xml:space="preserve">Les caselles marcades en aquest color, són elements que cal incloure obligatoriament a la proposta </t>
  </si>
  <si>
    <t>ANNEX 4. MOBILIARI, EQUIPAMENT I INSTAL.LACIONS A APORTAR PER L'ADJUDICATARI</t>
  </si>
  <si>
    <t>MOBILIARI I EQUIPAMENT</t>
  </si>
  <si>
    <t>cartellera exterior</t>
  </si>
  <si>
    <t>Comptador elèctric Cuina: 1 CVM Mini MC JTF RS 485-C3, Toroidal MC3 i cable de comunicació UTP cat 6, inclòs instal·lació i petit material</t>
  </si>
  <si>
    <t xml:space="preserve"> Comptador elèctric Clima: 1 CVM Mini MC JTF RS 485-C3, Toroidal MC3, 2 CVM ED RS485C  i cable de comunicació  UTP cat 6, inclòs instal·lació i petit material  </t>
  </si>
  <si>
    <t>Comptador d’aigua: 1 comptador amb emissor d’impulsos 1”, antiretorn, pastilla emissora,  20 m de mànega 2x1.5, 2 entronques 2p, 4 matxons de 1”  i cable de comunicació  UTP cat 6,  inclòs instal·lació i petit material  </t>
  </si>
  <si>
    <t>Gestor energètic  EDS de luxe, inclòs instal·lació i programació</t>
  </si>
  <si>
    <t>SUBTOTAL MOBILIARI I EQUIPAMENT A APORTAR PER L´ADJUDICATARI</t>
  </si>
  <si>
    <t>SUBTOTAL INSTAL.LACIO COMPTADORS A CÀRREC DE L´ADJUDICATARI</t>
  </si>
  <si>
    <t>TOTAL MOBILIARI, EQUIPAMENT I INSTAL.LACIONS A CÀRREC ADJUDICATARI</t>
  </si>
  <si>
    <t>preu unitari estimat</t>
  </si>
  <si>
    <t>preu lot estimat</t>
  </si>
  <si>
    <t>preu estimat elements obligatoris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</si>
</sst>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9"/>
      <color theme="1"/>
      <name val="Calibri Light"/>
      <family val="2"/>
    </font>
    <font>
      <sz val="11"/>
      <color rgb="FF1F497D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/>
    <xf numFmtId="0" fontId="2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0" fillId="4" borderId="0" xfId="0" applyFill="1"/>
    <xf numFmtId="0" fontId="2" fillId="0" borderId="2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/>
    </xf>
    <xf numFmtId="0" fontId="0" fillId="4" borderId="0" xfId="0" applyFill="1" applyBorder="1"/>
    <xf numFmtId="0" fontId="4" fillId="0" borderId="0" xfId="0" applyFont="1"/>
    <xf numFmtId="4" fontId="0" fillId="0" borderId="0" xfId="0" applyNumberFormat="1"/>
    <xf numFmtId="0" fontId="0" fillId="0" borderId="10" xfId="0" applyBorder="1"/>
    <xf numFmtId="4" fontId="2" fillId="3" borderId="0" xfId="0" applyNumberFormat="1" applyFont="1" applyFill="1"/>
    <xf numFmtId="4" fontId="2" fillId="0" borderId="0" xfId="0" applyNumberFormat="1" applyFont="1" applyAlignment="1">
      <alignment horizontal="center"/>
    </xf>
    <xf numFmtId="4" fontId="6" fillId="3" borderId="0" xfId="0" applyNumberFormat="1" applyFont="1" applyFill="1"/>
    <xf numFmtId="0" fontId="0" fillId="0" borderId="0" xfId="0" applyAlignment="1">
      <alignment vertical="center"/>
    </xf>
    <xf numFmtId="4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/>
    </xf>
    <xf numFmtId="4" fontId="2" fillId="0" borderId="5" xfId="0" applyNumberFormat="1" applyFont="1" applyFill="1" applyBorder="1" applyAlignment="1">
      <alignment horizontal="center" vertical="center"/>
    </xf>
    <xf numFmtId="4" fontId="2" fillId="3" borderId="3" xfId="0" applyNumberFormat="1" applyFont="1" applyFill="1" applyBorder="1" applyAlignment="1">
      <alignment horizont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164" fontId="0" fillId="0" borderId="0" xfId="0" applyNumberFormat="1"/>
    <xf numFmtId="164" fontId="2" fillId="0" borderId="0" xfId="0" applyNumberFormat="1" applyFont="1"/>
    <xf numFmtId="164" fontId="2" fillId="3" borderId="0" xfId="0" applyNumberFormat="1" applyFont="1" applyFill="1"/>
    <xf numFmtId="164" fontId="5" fillId="3" borderId="2" xfId="0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right" vertical="center"/>
    </xf>
    <xf numFmtId="164" fontId="2" fillId="0" borderId="0" xfId="0" applyNumberFormat="1" applyFont="1" applyFill="1"/>
    <xf numFmtId="164" fontId="2" fillId="0" borderId="2" xfId="0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164" fontId="2" fillId="3" borderId="2" xfId="0" applyNumberFormat="1" applyFont="1" applyFill="1" applyBorder="1"/>
    <xf numFmtId="164" fontId="2" fillId="0" borderId="0" xfId="0" applyNumberFormat="1" applyFont="1" applyAlignment="1">
      <alignment horizontal="center"/>
    </xf>
    <xf numFmtId="164" fontId="2" fillId="0" borderId="5" xfId="0" applyNumberFormat="1" applyFont="1" applyFill="1" applyBorder="1" applyAlignment="1">
      <alignment horizontal="right" vertical="center"/>
    </xf>
    <xf numFmtId="164" fontId="2" fillId="3" borderId="3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horizontal="right" vertical="center"/>
    </xf>
    <xf numFmtId="164" fontId="2" fillId="0" borderId="0" xfId="0" applyNumberFormat="1" applyFont="1" applyBorder="1"/>
    <xf numFmtId="164" fontId="2" fillId="0" borderId="0" xfId="0" applyNumberFormat="1" applyFont="1" applyBorder="1" applyAlignment="1">
      <alignment horizontal="right" vertical="center"/>
    </xf>
    <xf numFmtId="164" fontId="2" fillId="2" borderId="2" xfId="0" applyNumberFormat="1" applyFont="1" applyFill="1" applyBorder="1" applyAlignment="1">
      <alignment horizontal="right"/>
    </xf>
    <xf numFmtId="164" fontId="2" fillId="0" borderId="3" xfId="0" applyNumberFormat="1" applyFont="1" applyFill="1" applyBorder="1" applyAlignment="1">
      <alignment horizontal="right" vertical="center"/>
    </xf>
    <xf numFmtId="164" fontId="2" fillId="3" borderId="3" xfId="0" applyNumberFormat="1" applyFont="1" applyFill="1" applyBorder="1" applyAlignment="1">
      <alignment horizontal="right" vertical="center"/>
    </xf>
    <xf numFmtId="164" fontId="2" fillId="5" borderId="2" xfId="0" applyNumberFormat="1" applyFont="1" applyFill="1" applyBorder="1" applyAlignment="1">
      <alignment horizontal="right" vertical="center"/>
    </xf>
    <xf numFmtId="164" fontId="1" fillId="2" borderId="2" xfId="0" applyNumberFormat="1" applyFont="1" applyFill="1" applyBorder="1"/>
    <xf numFmtId="164" fontId="5" fillId="3" borderId="2" xfId="0" applyNumberFormat="1" applyFont="1" applyFill="1" applyBorder="1"/>
    <xf numFmtId="164" fontId="0" fillId="0" borderId="10" xfId="0" applyNumberFormat="1" applyBorder="1"/>
    <xf numFmtId="0" fontId="1" fillId="4" borderId="1" xfId="0" applyFont="1" applyFill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/>
    </xf>
    <xf numFmtId="164" fontId="2" fillId="3" borderId="2" xfId="0" applyNumberFormat="1" applyFont="1" applyFill="1" applyBorder="1" applyAlignment="1">
      <alignment vertical="center"/>
    </xf>
    <xf numFmtId="0" fontId="1" fillId="0" borderId="1" xfId="0" applyFont="1" applyBorder="1"/>
    <xf numFmtId="0" fontId="0" fillId="0" borderId="12" xfId="0" applyBorder="1"/>
    <xf numFmtId="0" fontId="0" fillId="0" borderId="11" xfId="0" applyBorder="1"/>
    <xf numFmtId="164" fontId="0" fillId="0" borderId="11" xfId="0" applyNumberFormat="1" applyBorder="1"/>
    <xf numFmtId="0" fontId="1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164" fontId="5" fillId="3" borderId="9" xfId="0" applyNumberFormat="1" applyFont="1" applyFill="1" applyBorder="1" applyAlignment="1">
      <alignment vertical="center"/>
    </xf>
    <xf numFmtId="164" fontId="1" fillId="2" borderId="13" xfId="0" applyNumberFormat="1" applyFont="1" applyFill="1" applyBorder="1" applyAlignment="1">
      <alignment vertical="center"/>
    </xf>
    <xf numFmtId="0" fontId="0" fillId="4" borderId="2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right" vertical="center"/>
    </xf>
    <xf numFmtId="164" fontId="2" fillId="3" borderId="5" xfId="0" applyNumberFormat="1" applyFont="1" applyFill="1" applyBorder="1" applyAlignment="1">
      <alignment horizontal="right" vertical="center"/>
    </xf>
    <xf numFmtId="164" fontId="2" fillId="3" borderId="6" xfId="0" applyNumberFormat="1" applyFont="1" applyFill="1" applyBorder="1" applyAlignment="1">
      <alignment horizontal="right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0" fontId="7" fillId="0" borderId="10" xfId="0" applyFont="1" applyBorder="1"/>
    <xf numFmtId="164" fontId="2" fillId="0" borderId="1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40"/>
  <sheetViews>
    <sheetView tabSelected="1" view="pageBreakPreview" topLeftCell="A19" zoomScale="70" zoomScaleNormal="100" zoomScaleSheetLayoutView="70" workbookViewId="0">
      <selection activeCell="K19" sqref="K19"/>
    </sheetView>
  </sheetViews>
  <sheetFormatPr defaultColWidth="11.44140625" defaultRowHeight="14.4"/>
  <cols>
    <col min="1" max="1" width="1.77734375" customWidth="1"/>
    <col min="2" max="2" width="11.44140625" style="17"/>
    <col min="3" max="3" width="44.109375" customWidth="1"/>
    <col min="4" max="4" width="12.6640625" customWidth="1"/>
    <col min="5" max="5" width="14.33203125" customWidth="1"/>
    <col min="6" max="6" width="14.109375" style="46" customWidth="1"/>
    <col min="7" max="7" width="14" style="47" customWidth="1"/>
    <col min="8" max="8" width="2.21875" customWidth="1"/>
  </cols>
  <sheetData>
    <row r="2" spans="2:7" ht="21">
      <c r="B2" s="99" t="s">
        <v>113</v>
      </c>
      <c r="C2" s="30"/>
      <c r="D2" s="30"/>
      <c r="E2" s="68"/>
      <c r="F2" s="68"/>
      <c r="G2" s="100"/>
    </row>
    <row r="3" spans="2:7">
      <c r="B3"/>
      <c r="E3" s="46"/>
    </row>
    <row r="4" spans="2:7">
      <c r="B4" s="33" t="s">
        <v>112</v>
      </c>
      <c r="C4" s="31"/>
      <c r="D4" s="31"/>
      <c r="E4" s="48"/>
    </row>
    <row r="6" spans="2:7" s="36" customFormat="1" ht="43.8" customHeight="1">
      <c r="B6" s="69"/>
      <c r="C6" s="70" t="s">
        <v>114</v>
      </c>
      <c r="D6" s="37" t="s">
        <v>123</v>
      </c>
      <c r="E6" s="37" t="s">
        <v>2</v>
      </c>
      <c r="F6" s="37" t="s">
        <v>124</v>
      </c>
      <c r="G6" s="49" t="s">
        <v>125</v>
      </c>
    </row>
    <row r="7" spans="2:7">
      <c r="B7" s="83" t="s">
        <v>103</v>
      </c>
      <c r="C7" s="14" t="s">
        <v>97</v>
      </c>
      <c r="D7" s="38">
        <v>173.3</v>
      </c>
      <c r="E7" s="13">
        <v>12</v>
      </c>
      <c r="F7" s="50">
        <f t="shared" ref="F7:F13" si="0">D7*E7</f>
        <v>2079.6000000000004</v>
      </c>
      <c r="G7" s="51"/>
    </row>
    <row r="8" spans="2:7">
      <c r="B8" s="83"/>
      <c r="C8" s="14" t="s">
        <v>98</v>
      </c>
      <c r="D8" s="38">
        <v>120</v>
      </c>
      <c r="E8" s="13">
        <v>6</v>
      </c>
      <c r="F8" s="50">
        <f t="shared" si="0"/>
        <v>720</v>
      </c>
      <c r="G8" s="51"/>
    </row>
    <row r="9" spans="2:7">
      <c r="B9" s="83"/>
      <c r="C9" s="14" t="s">
        <v>99</v>
      </c>
      <c r="D9" s="38">
        <v>150</v>
      </c>
      <c r="E9" s="13">
        <v>85</v>
      </c>
      <c r="F9" s="50">
        <f t="shared" si="0"/>
        <v>12750</v>
      </c>
      <c r="G9" s="51"/>
    </row>
    <row r="10" spans="2:7">
      <c r="B10" s="83"/>
      <c r="C10" s="14" t="s">
        <v>100</v>
      </c>
      <c r="D10" s="38">
        <v>150</v>
      </c>
      <c r="E10" s="13">
        <v>8</v>
      </c>
      <c r="F10" s="50">
        <f t="shared" si="0"/>
        <v>1200</v>
      </c>
      <c r="G10" s="51"/>
    </row>
    <row r="11" spans="2:7">
      <c r="B11" s="83"/>
      <c r="C11" s="14" t="s">
        <v>101</v>
      </c>
      <c r="D11" s="38">
        <v>100</v>
      </c>
      <c r="E11" s="13">
        <v>10</v>
      </c>
      <c r="F11" s="50">
        <f t="shared" si="0"/>
        <v>1000</v>
      </c>
      <c r="G11" s="51"/>
    </row>
    <row r="12" spans="2:7">
      <c r="B12" s="83"/>
      <c r="C12" s="14" t="s">
        <v>102</v>
      </c>
      <c r="D12" s="38">
        <v>70</v>
      </c>
      <c r="E12" s="13">
        <v>60</v>
      </c>
      <c r="F12" s="50">
        <f t="shared" si="0"/>
        <v>4200</v>
      </c>
      <c r="G12" s="51"/>
    </row>
    <row r="13" spans="2:7" ht="14.25" customHeight="1">
      <c r="B13" s="83"/>
      <c r="C13" s="14" t="s">
        <v>0</v>
      </c>
      <c r="D13" s="38">
        <v>350</v>
      </c>
      <c r="E13" s="13">
        <v>6</v>
      </c>
      <c r="F13" s="50">
        <f t="shared" si="0"/>
        <v>2100</v>
      </c>
      <c r="G13" s="51"/>
    </row>
    <row r="14" spans="2:7" ht="14.25" customHeight="1">
      <c r="B14" s="83"/>
      <c r="C14" s="14" t="s">
        <v>1</v>
      </c>
      <c r="D14" s="38">
        <v>90</v>
      </c>
      <c r="E14" s="13">
        <v>6</v>
      </c>
      <c r="F14" s="50">
        <f>D14*E14</f>
        <v>540</v>
      </c>
      <c r="G14" s="51"/>
    </row>
    <row r="15" spans="2:7" ht="14.25" customHeight="1">
      <c r="B15" s="83"/>
      <c r="C15" s="4" t="s">
        <v>23</v>
      </c>
      <c r="D15" s="35">
        <v>450</v>
      </c>
      <c r="E15" s="5">
        <v>4</v>
      </c>
      <c r="F15" s="52">
        <f>D15*E15</f>
        <v>1800</v>
      </c>
      <c r="G15" s="51"/>
    </row>
    <row r="16" spans="2:7">
      <c r="B16" s="83"/>
      <c r="C16" s="4" t="s">
        <v>24</v>
      </c>
      <c r="D16" s="35">
        <v>180</v>
      </c>
      <c r="E16" s="5">
        <v>5</v>
      </c>
      <c r="F16" s="53">
        <f>D16*E16</f>
        <v>900</v>
      </c>
      <c r="G16" s="51"/>
    </row>
    <row r="17" spans="2:7">
      <c r="C17" s="16" t="s">
        <v>3</v>
      </c>
      <c r="D17" s="32"/>
      <c r="E17" s="2"/>
      <c r="F17" s="62">
        <f>SUM(F7:F16)</f>
        <v>27289.599999999999</v>
      </c>
      <c r="G17" s="54">
        <f>F14+F13+F12+F11+F10+F9+F8+F7</f>
        <v>24589.599999999999</v>
      </c>
    </row>
    <row r="18" spans="2:7">
      <c r="C18" s="3"/>
      <c r="D18" s="32"/>
      <c r="E18" s="2"/>
      <c r="F18" s="55"/>
    </row>
    <row r="19" spans="2:7" ht="15" customHeight="1">
      <c r="B19" s="83" t="s">
        <v>104</v>
      </c>
      <c r="C19" s="11" t="s">
        <v>107</v>
      </c>
      <c r="D19" s="38">
        <v>400</v>
      </c>
      <c r="E19" s="13">
        <v>4</v>
      </c>
      <c r="F19" s="50">
        <f t="shared" ref="F19:F31" si="1">D19*E19</f>
        <v>1600</v>
      </c>
      <c r="G19" s="51"/>
    </row>
    <row r="20" spans="2:7">
      <c r="B20" s="83"/>
      <c r="C20" s="11" t="s">
        <v>108</v>
      </c>
      <c r="D20" s="38">
        <v>15</v>
      </c>
      <c r="E20" s="13">
        <v>10</v>
      </c>
      <c r="F20" s="50">
        <f>D20*E20</f>
        <v>150</v>
      </c>
      <c r="G20" s="51"/>
    </row>
    <row r="21" spans="2:7">
      <c r="B21" s="83"/>
      <c r="C21" s="4" t="s">
        <v>4</v>
      </c>
      <c r="D21" s="35">
        <v>80</v>
      </c>
      <c r="E21" s="10">
        <v>4</v>
      </c>
      <c r="F21" s="52">
        <f t="shared" si="1"/>
        <v>320</v>
      </c>
      <c r="G21" s="51"/>
    </row>
    <row r="22" spans="2:7">
      <c r="B22" s="83"/>
      <c r="C22" s="4" t="s">
        <v>96</v>
      </c>
      <c r="D22" s="35">
        <v>25</v>
      </c>
      <c r="E22" s="10">
        <v>2.5</v>
      </c>
      <c r="F22" s="52">
        <f t="shared" si="1"/>
        <v>62.5</v>
      </c>
      <c r="G22" s="51"/>
    </row>
    <row r="23" spans="2:7">
      <c r="B23" s="83"/>
      <c r="C23" s="4" t="s">
        <v>5</v>
      </c>
      <c r="D23" s="35">
        <v>50</v>
      </c>
      <c r="E23" s="10">
        <v>1</v>
      </c>
      <c r="F23" s="52">
        <f t="shared" si="1"/>
        <v>50</v>
      </c>
      <c r="G23" s="51"/>
    </row>
    <row r="24" spans="2:7">
      <c r="B24" s="83"/>
      <c r="C24" s="4" t="s">
        <v>115</v>
      </c>
      <c r="D24" s="35">
        <v>400</v>
      </c>
      <c r="E24" s="10">
        <v>2</v>
      </c>
      <c r="F24" s="52">
        <f>D24*E24</f>
        <v>800</v>
      </c>
      <c r="G24" s="51"/>
    </row>
    <row r="25" spans="2:7">
      <c r="B25" s="83"/>
      <c r="C25" s="19" t="s">
        <v>106</v>
      </c>
      <c r="D25" s="39">
        <v>200</v>
      </c>
      <c r="E25" s="20">
        <v>2</v>
      </c>
      <c r="F25" s="56">
        <f>D25*E25</f>
        <v>400</v>
      </c>
      <c r="G25" s="51"/>
    </row>
    <row r="26" spans="2:7">
      <c r="B26" s="83"/>
      <c r="C26" s="11" t="s">
        <v>95</v>
      </c>
      <c r="D26" s="40">
        <v>200</v>
      </c>
      <c r="E26" s="15">
        <v>2</v>
      </c>
      <c r="F26" s="57">
        <f>D26*E26</f>
        <v>400</v>
      </c>
      <c r="G26" s="51"/>
    </row>
    <row r="27" spans="2:7">
      <c r="B27" s="83"/>
      <c r="C27" s="11" t="s">
        <v>6</v>
      </c>
      <c r="D27" s="38">
        <v>7</v>
      </c>
      <c r="E27" s="13">
        <v>5</v>
      </c>
      <c r="F27" s="50">
        <f t="shared" si="1"/>
        <v>35</v>
      </c>
      <c r="G27" s="51"/>
    </row>
    <row r="28" spans="2:7">
      <c r="B28" s="83"/>
      <c r="C28" s="12" t="s">
        <v>7</v>
      </c>
      <c r="D28" s="38">
        <v>7</v>
      </c>
      <c r="E28" s="13">
        <v>10</v>
      </c>
      <c r="F28" s="50">
        <f t="shared" si="1"/>
        <v>70</v>
      </c>
      <c r="G28" s="51"/>
    </row>
    <row r="29" spans="2:7">
      <c r="B29" s="83"/>
      <c r="C29" s="11" t="s">
        <v>8</v>
      </c>
      <c r="D29" s="38">
        <v>60</v>
      </c>
      <c r="E29" s="13">
        <v>2</v>
      </c>
      <c r="F29" s="50">
        <f t="shared" si="1"/>
        <v>120</v>
      </c>
      <c r="G29" s="51"/>
    </row>
    <row r="30" spans="2:7">
      <c r="B30" s="83"/>
      <c r="C30" s="11" t="s">
        <v>9</v>
      </c>
      <c r="D30" s="38">
        <v>10</v>
      </c>
      <c r="E30" s="13">
        <v>4</v>
      </c>
      <c r="F30" s="50">
        <f t="shared" si="1"/>
        <v>40</v>
      </c>
      <c r="G30" s="51"/>
    </row>
    <row r="31" spans="2:7">
      <c r="B31" s="83"/>
      <c r="C31" s="11" t="s">
        <v>10</v>
      </c>
      <c r="D31" s="38">
        <v>65</v>
      </c>
      <c r="E31" s="13">
        <v>4</v>
      </c>
      <c r="F31" s="50">
        <f t="shared" si="1"/>
        <v>260</v>
      </c>
      <c r="G31" s="51"/>
    </row>
    <row r="32" spans="2:7">
      <c r="B32" s="83"/>
      <c r="C32" s="6" t="s">
        <v>93</v>
      </c>
      <c r="D32" s="41">
        <v>1500</v>
      </c>
      <c r="E32" s="7">
        <v>1</v>
      </c>
      <c r="F32" s="53">
        <v>3000</v>
      </c>
    </row>
    <row r="33" spans="2:7">
      <c r="C33" s="8"/>
      <c r="D33" s="42"/>
      <c r="E33" s="9"/>
      <c r="F33" s="58">
        <f>SUM(F19:F32)</f>
        <v>7307.5</v>
      </c>
      <c r="G33" s="54">
        <f>F31+F30+F29+F28+F27+F26+F19+F20</f>
        <v>2675</v>
      </c>
    </row>
    <row r="34" spans="2:7">
      <c r="D34" s="29"/>
    </row>
    <row r="35" spans="2:7">
      <c r="B35" s="83" t="s">
        <v>105</v>
      </c>
      <c r="C35" s="11" t="s">
        <v>11</v>
      </c>
      <c r="D35" s="38">
        <v>2500</v>
      </c>
      <c r="E35" s="13">
        <v>1</v>
      </c>
      <c r="F35" s="50">
        <f t="shared" ref="F35:F41" si="2">D35*E35</f>
        <v>2500</v>
      </c>
      <c r="G35" s="51"/>
    </row>
    <row r="36" spans="2:7">
      <c r="B36" s="83"/>
      <c r="C36" s="18" t="s">
        <v>12</v>
      </c>
      <c r="D36" s="43">
        <v>0</v>
      </c>
      <c r="E36" s="1">
        <v>1</v>
      </c>
      <c r="F36" s="98">
        <v>0</v>
      </c>
      <c r="G36" s="51"/>
    </row>
    <row r="37" spans="2:7">
      <c r="B37" s="83"/>
      <c r="C37" s="11" t="s">
        <v>13</v>
      </c>
      <c r="D37" s="38">
        <v>3500</v>
      </c>
      <c r="E37" s="13">
        <v>1</v>
      </c>
      <c r="F37" s="50">
        <f t="shared" si="2"/>
        <v>3500</v>
      </c>
      <c r="G37" s="51"/>
    </row>
    <row r="38" spans="2:7">
      <c r="B38" s="83"/>
      <c r="C38" s="11" t="s">
        <v>14</v>
      </c>
      <c r="D38" s="38">
        <v>800</v>
      </c>
      <c r="E38" s="13">
        <v>1</v>
      </c>
      <c r="F38" s="50">
        <f t="shared" si="2"/>
        <v>800</v>
      </c>
      <c r="G38" s="51"/>
    </row>
    <row r="39" spans="2:7">
      <c r="B39" s="83"/>
      <c r="C39" s="11" t="s">
        <v>15</v>
      </c>
      <c r="D39" s="38">
        <v>300</v>
      </c>
      <c r="E39" s="13">
        <v>1</v>
      </c>
      <c r="F39" s="50">
        <f t="shared" si="2"/>
        <v>300</v>
      </c>
      <c r="G39" s="51"/>
    </row>
    <row r="40" spans="2:7">
      <c r="B40" s="83"/>
      <c r="C40" s="11" t="s">
        <v>16</v>
      </c>
      <c r="D40" s="38">
        <v>400</v>
      </c>
      <c r="E40" s="13">
        <v>1</v>
      </c>
      <c r="F40" s="50">
        <f t="shared" si="2"/>
        <v>400</v>
      </c>
      <c r="G40" s="51"/>
    </row>
    <row r="41" spans="2:7">
      <c r="B41" s="83"/>
      <c r="C41" s="11" t="s">
        <v>17</v>
      </c>
      <c r="D41" s="38">
        <v>600</v>
      </c>
      <c r="E41" s="13">
        <v>1</v>
      </c>
      <c r="F41" s="50">
        <f t="shared" si="2"/>
        <v>600</v>
      </c>
      <c r="G41" s="51"/>
    </row>
    <row r="42" spans="2:7">
      <c r="B42" s="83"/>
      <c r="C42" s="11" t="s">
        <v>19</v>
      </c>
      <c r="D42" s="38">
        <v>450</v>
      </c>
      <c r="E42" s="13">
        <v>1</v>
      </c>
      <c r="F42" s="50">
        <f>D42*E42</f>
        <v>450</v>
      </c>
      <c r="G42" s="51"/>
    </row>
    <row r="43" spans="2:7">
      <c r="B43" s="83"/>
      <c r="C43" s="11" t="s">
        <v>20</v>
      </c>
      <c r="D43" s="38">
        <v>700</v>
      </c>
      <c r="E43" s="13">
        <v>1</v>
      </c>
      <c r="F43" s="50">
        <f>D43*E43</f>
        <v>700</v>
      </c>
      <c r="G43" s="51"/>
    </row>
    <row r="44" spans="2:7">
      <c r="B44" s="83"/>
      <c r="C44" s="11" t="s">
        <v>21</v>
      </c>
      <c r="D44" s="38">
        <v>600</v>
      </c>
      <c r="E44" s="13">
        <v>1</v>
      </c>
      <c r="F44" s="50">
        <f>D44*E44</f>
        <v>600</v>
      </c>
      <c r="G44" s="51"/>
    </row>
    <row r="45" spans="2:7">
      <c r="B45" s="83"/>
      <c r="C45" s="18" t="s">
        <v>18</v>
      </c>
      <c r="D45" s="43">
        <v>500</v>
      </c>
      <c r="E45" s="1">
        <v>1</v>
      </c>
      <c r="F45" s="63">
        <f>D45*E45</f>
        <v>500</v>
      </c>
    </row>
    <row r="46" spans="2:7">
      <c r="B46" s="21"/>
      <c r="C46" s="22"/>
      <c r="D46" s="44"/>
      <c r="E46" s="23"/>
      <c r="F46" s="58">
        <f>SUM(F35:F45)</f>
        <v>10350</v>
      </c>
      <c r="G46" s="54">
        <f>F44+F43+F42+F41+F40+F39+F38+F37+F36+F35</f>
        <v>9850</v>
      </c>
    </row>
    <row r="47" spans="2:7" ht="15" customHeight="1">
      <c r="D47" s="29"/>
    </row>
    <row r="48" spans="2:7" ht="14.4" customHeight="1">
      <c r="B48" s="95" t="s">
        <v>110</v>
      </c>
      <c r="C48" s="4" t="s">
        <v>25</v>
      </c>
      <c r="D48" s="85">
        <v>450</v>
      </c>
      <c r="E48" s="86">
        <v>1</v>
      </c>
      <c r="F48" s="87">
        <f>D48*E48</f>
        <v>450</v>
      </c>
    </row>
    <row r="49" spans="2:7">
      <c r="B49" s="96"/>
      <c r="C49" s="4" t="s">
        <v>26</v>
      </c>
      <c r="D49" s="85"/>
      <c r="E49" s="86"/>
      <c r="F49" s="88"/>
    </row>
    <row r="50" spans="2:7">
      <c r="B50" s="96"/>
      <c r="C50" s="4" t="s">
        <v>27</v>
      </c>
      <c r="D50" s="85"/>
      <c r="E50" s="86"/>
      <c r="F50" s="88"/>
    </row>
    <row r="51" spans="2:7">
      <c r="B51" s="96"/>
      <c r="C51" s="4" t="s">
        <v>28</v>
      </c>
      <c r="D51" s="85"/>
      <c r="E51" s="86"/>
      <c r="F51" s="88"/>
    </row>
    <row r="52" spans="2:7">
      <c r="B52" s="96"/>
      <c r="C52" s="4" t="s">
        <v>29</v>
      </c>
      <c r="D52" s="85"/>
      <c r="E52" s="86"/>
      <c r="F52" s="89"/>
    </row>
    <row r="53" spans="2:7">
      <c r="B53" s="96"/>
      <c r="C53" s="11" t="s">
        <v>30</v>
      </c>
      <c r="D53" s="38">
        <v>70</v>
      </c>
      <c r="E53" s="13">
        <v>5</v>
      </c>
      <c r="F53" s="50">
        <f t="shared" ref="F53:F62" si="3">D53*E53</f>
        <v>350</v>
      </c>
      <c r="G53" s="51"/>
    </row>
    <row r="54" spans="2:7">
      <c r="B54" s="96"/>
      <c r="C54" s="11" t="s">
        <v>31</v>
      </c>
      <c r="D54" s="38">
        <v>20</v>
      </c>
      <c r="E54" s="13">
        <v>5</v>
      </c>
      <c r="F54" s="50">
        <f t="shared" si="3"/>
        <v>100</v>
      </c>
      <c r="G54" s="51"/>
    </row>
    <row r="55" spans="2:7">
      <c r="B55" s="96"/>
      <c r="C55" s="11" t="s">
        <v>32</v>
      </c>
      <c r="D55" s="38">
        <v>150</v>
      </c>
      <c r="E55" s="13">
        <v>1</v>
      </c>
      <c r="F55" s="50">
        <f t="shared" si="3"/>
        <v>150</v>
      </c>
      <c r="G55" s="51"/>
    </row>
    <row r="56" spans="2:7">
      <c r="B56" s="96"/>
      <c r="C56" s="11" t="s">
        <v>33</v>
      </c>
      <c r="D56" s="38">
        <v>30</v>
      </c>
      <c r="E56" s="13">
        <v>1</v>
      </c>
      <c r="F56" s="50">
        <f t="shared" si="3"/>
        <v>30</v>
      </c>
      <c r="G56" s="51"/>
    </row>
    <row r="57" spans="2:7">
      <c r="B57" s="96"/>
      <c r="C57" s="11" t="s">
        <v>34</v>
      </c>
      <c r="D57" s="38">
        <v>40</v>
      </c>
      <c r="E57" s="13">
        <v>4</v>
      </c>
      <c r="F57" s="50">
        <f t="shared" si="3"/>
        <v>160</v>
      </c>
      <c r="G57" s="51"/>
    </row>
    <row r="58" spans="2:7">
      <c r="B58" s="96"/>
      <c r="C58" s="4" t="s">
        <v>35</v>
      </c>
      <c r="D58" s="35">
        <v>25</v>
      </c>
      <c r="E58" s="5">
        <v>1</v>
      </c>
      <c r="F58" s="52">
        <f t="shared" si="3"/>
        <v>25</v>
      </c>
      <c r="G58" s="51"/>
    </row>
    <row r="59" spans="2:7">
      <c r="B59" s="96"/>
      <c r="C59" s="4" t="s">
        <v>36</v>
      </c>
      <c r="D59" s="35">
        <v>20</v>
      </c>
      <c r="E59" s="5">
        <v>1</v>
      </c>
      <c r="F59" s="52">
        <f t="shared" si="3"/>
        <v>20</v>
      </c>
      <c r="G59" s="51"/>
    </row>
    <row r="60" spans="2:7">
      <c r="B60" s="96"/>
      <c r="C60" s="4" t="s">
        <v>37</v>
      </c>
      <c r="D60" s="35">
        <v>60</v>
      </c>
      <c r="E60" s="5">
        <v>1</v>
      </c>
      <c r="F60" s="52">
        <f t="shared" si="3"/>
        <v>60</v>
      </c>
      <c r="G60" s="51"/>
    </row>
    <row r="61" spans="2:7" ht="15" customHeight="1">
      <c r="B61" s="96"/>
      <c r="C61" s="11" t="s">
        <v>38</v>
      </c>
      <c r="D61" s="38">
        <v>400</v>
      </c>
      <c r="E61" s="13">
        <v>1</v>
      </c>
      <c r="F61" s="50">
        <f t="shared" si="3"/>
        <v>400</v>
      </c>
      <c r="G61" s="51"/>
    </row>
    <row r="62" spans="2:7">
      <c r="B62" s="97"/>
      <c r="C62" s="4" t="s">
        <v>39</v>
      </c>
      <c r="D62" s="35">
        <v>30</v>
      </c>
      <c r="E62" s="5">
        <v>1</v>
      </c>
      <c r="F62" s="52">
        <f t="shared" si="3"/>
        <v>30</v>
      </c>
      <c r="G62" s="51"/>
    </row>
    <row r="63" spans="2:7" s="36" customFormat="1" ht="46.2" customHeight="1">
      <c r="B63" s="69"/>
      <c r="C63" s="70" t="s">
        <v>114</v>
      </c>
      <c r="D63" s="37" t="s">
        <v>123</v>
      </c>
      <c r="E63" s="37" t="s">
        <v>2</v>
      </c>
      <c r="F63" s="37" t="s">
        <v>124</v>
      </c>
      <c r="G63" s="49" t="s">
        <v>125</v>
      </c>
    </row>
    <row r="64" spans="2:7">
      <c r="B64" s="95" t="s">
        <v>110</v>
      </c>
      <c r="C64" s="11" t="s">
        <v>40</v>
      </c>
      <c r="D64" s="90">
        <v>700</v>
      </c>
      <c r="E64" s="91">
        <v>2</v>
      </c>
      <c r="F64" s="92">
        <f>D64*E64</f>
        <v>1400</v>
      </c>
      <c r="G64" s="51"/>
    </row>
    <row r="65" spans="2:7">
      <c r="B65" s="96"/>
      <c r="C65" s="11" t="s">
        <v>41</v>
      </c>
      <c r="D65" s="90"/>
      <c r="E65" s="91"/>
      <c r="F65" s="93"/>
      <c r="G65" s="51"/>
    </row>
    <row r="66" spans="2:7">
      <c r="B66" s="96"/>
      <c r="C66" s="11" t="s">
        <v>42</v>
      </c>
      <c r="D66" s="90"/>
      <c r="E66" s="91"/>
      <c r="F66" s="93"/>
      <c r="G66" s="51"/>
    </row>
    <row r="67" spans="2:7">
      <c r="B67" s="96"/>
      <c r="C67" s="11" t="s">
        <v>43</v>
      </c>
      <c r="D67" s="90"/>
      <c r="E67" s="91"/>
      <c r="F67" s="94"/>
      <c r="G67" s="51"/>
    </row>
    <row r="68" spans="2:7">
      <c r="B68" s="96"/>
      <c r="C68" s="11" t="s">
        <v>44</v>
      </c>
      <c r="D68" s="38">
        <v>200</v>
      </c>
      <c r="E68" s="13">
        <v>2</v>
      </c>
      <c r="F68" s="50">
        <f t="shared" ref="F68:F76" si="4">D68*E68</f>
        <v>400</v>
      </c>
      <c r="G68" s="51"/>
    </row>
    <row r="69" spans="2:7">
      <c r="B69" s="96"/>
      <c r="C69" s="11" t="s">
        <v>45</v>
      </c>
      <c r="D69" s="38">
        <v>400</v>
      </c>
      <c r="E69" s="13">
        <v>1</v>
      </c>
      <c r="F69" s="50">
        <f t="shared" si="4"/>
        <v>400</v>
      </c>
      <c r="G69" s="51"/>
    </row>
    <row r="70" spans="2:7">
      <c r="B70" s="96"/>
      <c r="C70" s="11" t="s">
        <v>53</v>
      </c>
      <c r="D70" s="38">
        <v>30</v>
      </c>
      <c r="E70" s="13">
        <v>1</v>
      </c>
      <c r="F70" s="50">
        <f t="shared" si="4"/>
        <v>30</v>
      </c>
      <c r="G70" s="51"/>
    </row>
    <row r="71" spans="2:7">
      <c r="B71" s="96"/>
      <c r="C71" s="11" t="s">
        <v>54</v>
      </c>
      <c r="D71" s="38">
        <v>45</v>
      </c>
      <c r="E71" s="13">
        <v>1</v>
      </c>
      <c r="F71" s="50">
        <f t="shared" si="4"/>
        <v>45</v>
      </c>
      <c r="G71" s="51"/>
    </row>
    <row r="72" spans="2:7" ht="13.5" customHeight="1">
      <c r="B72" s="96"/>
      <c r="C72" s="11" t="s">
        <v>55</v>
      </c>
      <c r="D72" s="38">
        <v>45</v>
      </c>
      <c r="E72" s="13">
        <v>1</v>
      </c>
      <c r="F72" s="50">
        <f t="shared" si="4"/>
        <v>45</v>
      </c>
      <c r="G72" s="51"/>
    </row>
    <row r="73" spans="2:7">
      <c r="B73" s="96"/>
      <c r="C73" s="11" t="s">
        <v>56</v>
      </c>
      <c r="D73" s="38">
        <v>15</v>
      </c>
      <c r="E73" s="13">
        <v>1</v>
      </c>
      <c r="F73" s="50">
        <f t="shared" si="4"/>
        <v>15</v>
      </c>
      <c r="G73" s="51"/>
    </row>
    <row r="74" spans="2:7">
      <c r="B74" s="96"/>
      <c r="C74" s="11" t="s">
        <v>57</v>
      </c>
      <c r="D74" s="38">
        <v>35</v>
      </c>
      <c r="E74" s="13">
        <v>3</v>
      </c>
      <c r="F74" s="50">
        <f t="shared" si="4"/>
        <v>105</v>
      </c>
      <c r="G74" s="51"/>
    </row>
    <row r="75" spans="2:7">
      <c r="B75" s="96"/>
      <c r="C75" s="11" t="s">
        <v>58</v>
      </c>
      <c r="D75" s="38">
        <v>25</v>
      </c>
      <c r="E75" s="13">
        <v>2</v>
      </c>
      <c r="F75" s="50">
        <f t="shared" si="4"/>
        <v>50</v>
      </c>
      <c r="G75" s="51"/>
    </row>
    <row r="76" spans="2:7">
      <c r="B76" s="97"/>
      <c r="C76" s="11" t="s">
        <v>59</v>
      </c>
      <c r="D76" s="38">
        <v>25</v>
      </c>
      <c r="E76" s="13">
        <v>1</v>
      </c>
      <c r="F76" s="64">
        <f t="shared" si="4"/>
        <v>25</v>
      </c>
      <c r="G76" s="51"/>
    </row>
    <row r="77" spans="2:7">
      <c r="B77" s="24"/>
      <c r="C77" s="22"/>
      <c r="D77" s="44"/>
      <c r="E77" s="23"/>
      <c r="F77" s="65">
        <f>SUM(F48:F76)</f>
        <v>4290</v>
      </c>
      <c r="G77" s="54">
        <f>F76+F75+F74+F73+F72+F71+F70+F69+F68+F64+F61+F57+F56+F55+F54+F53</f>
        <v>3705</v>
      </c>
    </row>
    <row r="78" spans="2:7">
      <c r="B78" s="24"/>
      <c r="C78" s="22"/>
      <c r="D78" s="44"/>
      <c r="E78" s="23"/>
      <c r="F78" s="59"/>
      <c r="G78" s="51"/>
    </row>
    <row r="79" spans="2:7">
      <c r="B79" s="83" t="s">
        <v>110</v>
      </c>
      <c r="C79" s="11" t="s">
        <v>46</v>
      </c>
      <c r="D79" s="38">
        <v>10</v>
      </c>
      <c r="E79" s="13">
        <v>20</v>
      </c>
      <c r="F79" s="50">
        <f t="shared" ref="F79:F85" si="5">D79*E79</f>
        <v>200</v>
      </c>
      <c r="G79" s="51"/>
    </row>
    <row r="80" spans="2:7">
      <c r="B80" s="83"/>
      <c r="C80" s="11" t="s">
        <v>47</v>
      </c>
      <c r="D80" s="38">
        <v>3</v>
      </c>
      <c r="E80" s="13">
        <v>5</v>
      </c>
      <c r="F80" s="50">
        <f t="shared" si="5"/>
        <v>15</v>
      </c>
      <c r="G80" s="51"/>
    </row>
    <row r="81" spans="2:7">
      <c r="B81" s="83"/>
      <c r="C81" s="11" t="s">
        <v>48</v>
      </c>
      <c r="D81" s="38">
        <v>8</v>
      </c>
      <c r="E81" s="13">
        <v>10</v>
      </c>
      <c r="F81" s="50">
        <f t="shared" si="5"/>
        <v>80</v>
      </c>
      <c r="G81" s="51"/>
    </row>
    <row r="82" spans="2:7">
      <c r="B82" s="83"/>
      <c r="C82" s="11" t="s">
        <v>49</v>
      </c>
      <c r="D82" s="38">
        <v>3.5</v>
      </c>
      <c r="E82" s="13">
        <v>20</v>
      </c>
      <c r="F82" s="50">
        <f t="shared" si="5"/>
        <v>70</v>
      </c>
      <c r="G82" s="51"/>
    </row>
    <row r="83" spans="2:7">
      <c r="B83" s="83"/>
      <c r="C83" s="11" t="s">
        <v>50</v>
      </c>
      <c r="D83" s="38">
        <v>80</v>
      </c>
      <c r="E83" s="13">
        <v>10</v>
      </c>
      <c r="F83" s="50">
        <f t="shared" si="5"/>
        <v>800</v>
      </c>
      <c r="G83" s="51"/>
    </row>
    <row r="84" spans="2:7">
      <c r="B84" s="83"/>
      <c r="C84" s="11" t="s">
        <v>51</v>
      </c>
      <c r="D84" s="38">
        <v>15</v>
      </c>
      <c r="E84" s="13">
        <v>10</v>
      </c>
      <c r="F84" s="50">
        <f t="shared" si="5"/>
        <v>150</v>
      </c>
      <c r="G84" s="51"/>
    </row>
    <row r="85" spans="2:7">
      <c r="B85" s="83"/>
      <c r="C85" s="11" t="s">
        <v>52</v>
      </c>
      <c r="D85" s="38">
        <v>25</v>
      </c>
      <c r="E85" s="13">
        <v>4</v>
      </c>
      <c r="F85" s="50">
        <f t="shared" si="5"/>
        <v>100</v>
      </c>
      <c r="G85" s="51"/>
    </row>
    <row r="86" spans="2:7" ht="5.25" customHeight="1">
      <c r="B86" s="83"/>
      <c r="C86" s="4"/>
      <c r="D86" s="35"/>
      <c r="E86" s="10"/>
      <c r="F86" s="52"/>
      <c r="G86" s="51"/>
    </row>
    <row r="87" spans="2:7">
      <c r="B87" s="83"/>
      <c r="C87" s="11" t="s">
        <v>60</v>
      </c>
      <c r="D87" s="38">
        <v>5</v>
      </c>
      <c r="E87" s="13">
        <v>100</v>
      </c>
      <c r="F87" s="50">
        <f t="shared" ref="F87:F124" si="6">D87*E87</f>
        <v>500</v>
      </c>
      <c r="G87" s="51"/>
    </row>
    <row r="88" spans="2:7">
      <c r="B88" s="83"/>
      <c r="C88" s="11" t="s">
        <v>61</v>
      </c>
      <c r="D88" s="38">
        <v>15</v>
      </c>
      <c r="E88" s="13">
        <v>100</v>
      </c>
      <c r="F88" s="50">
        <f t="shared" si="6"/>
        <v>1500</v>
      </c>
      <c r="G88" s="51"/>
    </row>
    <row r="89" spans="2:7">
      <c r="B89" s="83"/>
      <c r="C89" s="11" t="s">
        <v>62</v>
      </c>
      <c r="D89" s="38">
        <v>5</v>
      </c>
      <c r="E89" s="13">
        <v>100</v>
      </c>
      <c r="F89" s="50">
        <f t="shared" si="6"/>
        <v>500</v>
      </c>
      <c r="G89" s="51"/>
    </row>
    <row r="90" spans="2:7">
      <c r="B90" s="83"/>
      <c r="C90" s="11" t="s">
        <v>63</v>
      </c>
      <c r="D90" s="38">
        <v>6</v>
      </c>
      <c r="E90" s="13">
        <v>30</v>
      </c>
      <c r="F90" s="50">
        <f t="shared" si="6"/>
        <v>180</v>
      </c>
      <c r="G90" s="51"/>
    </row>
    <row r="91" spans="2:7">
      <c r="B91" s="83"/>
      <c r="C91" s="11" t="s">
        <v>64</v>
      </c>
      <c r="D91" s="38">
        <v>5</v>
      </c>
      <c r="E91" s="13">
        <v>30</v>
      </c>
      <c r="F91" s="50">
        <f t="shared" si="6"/>
        <v>150</v>
      </c>
      <c r="G91" s="51"/>
    </row>
    <row r="92" spans="2:7">
      <c r="B92" s="83"/>
      <c r="C92" s="11" t="s">
        <v>65</v>
      </c>
      <c r="D92" s="38">
        <v>3</v>
      </c>
      <c r="E92" s="13">
        <v>100</v>
      </c>
      <c r="F92" s="50">
        <f t="shared" si="6"/>
        <v>300</v>
      </c>
      <c r="G92" s="51"/>
    </row>
    <row r="93" spans="2:7">
      <c r="B93" s="83"/>
      <c r="C93" s="11" t="s">
        <v>66</v>
      </c>
      <c r="D93" s="38">
        <v>3</v>
      </c>
      <c r="E93" s="13">
        <v>100</v>
      </c>
      <c r="F93" s="50">
        <f t="shared" si="6"/>
        <v>300</v>
      </c>
      <c r="G93" s="51"/>
    </row>
    <row r="94" spans="2:7">
      <c r="B94" s="83"/>
      <c r="C94" s="11" t="s">
        <v>67</v>
      </c>
      <c r="D94" s="38">
        <v>3</v>
      </c>
      <c r="E94" s="13">
        <v>100</v>
      </c>
      <c r="F94" s="50">
        <f t="shared" si="6"/>
        <v>300</v>
      </c>
      <c r="G94" s="51"/>
    </row>
    <row r="95" spans="2:7">
      <c r="B95" s="83"/>
      <c r="C95" s="11" t="s">
        <v>68</v>
      </c>
      <c r="D95" s="38">
        <v>2</v>
      </c>
      <c r="E95" s="13">
        <v>100</v>
      </c>
      <c r="F95" s="50">
        <f t="shared" si="6"/>
        <v>200</v>
      </c>
      <c r="G95" s="51"/>
    </row>
    <row r="96" spans="2:7" ht="5.25" customHeight="1">
      <c r="B96" s="83"/>
      <c r="C96" s="4" t="s">
        <v>22</v>
      </c>
      <c r="D96" s="35"/>
      <c r="E96" s="10"/>
      <c r="F96" s="52"/>
      <c r="G96" s="51"/>
    </row>
    <row r="97" spans="2:7">
      <c r="B97" s="83"/>
      <c r="C97" s="11" t="s">
        <v>69</v>
      </c>
      <c r="D97" s="38">
        <v>5</v>
      </c>
      <c r="E97" s="13">
        <v>100</v>
      </c>
      <c r="F97" s="50">
        <f t="shared" si="6"/>
        <v>500</v>
      </c>
      <c r="G97" s="51"/>
    </row>
    <row r="98" spans="2:7">
      <c r="B98" s="83"/>
      <c r="C98" s="11" t="s">
        <v>70</v>
      </c>
      <c r="D98" s="38">
        <v>5</v>
      </c>
      <c r="E98" s="13">
        <v>100</v>
      </c>
      <c r="F98" s="50">
        <f t="shared" si="6"/>
        <v>500</v>
      </c>
      <c r="G98" s="51"/>
    </row>
    <row r="99" spans="2:7">
      <c r="B99" s="83"/>
      <c r="C99" s="11" t="s">
        <v>71</v>
      </c>
      <c r="D99" s="38">
        <v>5</v>
      </c>
      <c r="E99" s="13">
        <v>100</v>
      </c>
      <c r="F99" s="50">
        <f t="shared" si="6"/>
        <v>500</v>
      </c>
      <c r="G99" s="51"/>
    </row>
    <row r="100" spans="2:7">
      <c r="B100" s="83"/>
      <c r="C100" s="4" t="s">
        <v>72</v>
      </c>
      <c r="D100" s="35">
        <v>15</v>
      </c>
      <c r="E100" s="10">
        <v>30</v>
      </c>
      <c r="F100" s="52">
        <f t="shared" si="6"/>
        <v>450</v>
      </c>
      <c r="G100" s="51"/>
    </row>
    <row r="101" spans="2:7">
      <c r="B101" s="83"/>
      <c r="C101" s="4" t="s">
        <v>73</v>
      </c>
      <c r="D101" s="35">
        <v>15</v>
      </c>
      <c r="E101" s="10">
        <v>30</v>
      </c>
      <c r="F101" s="52">
        <f t="shared" si="6"/>
        <v>450</v>
      </c>
      <c r="G101" s="51"/>
    </row>
    <row r="102" spans="2:7">
      <c r="B102" s="83"/>
      <c r="C102" s="4" t="s">
        <v>74</v>
      </c>
      <c r="D102" s="35">
        <v>25</v>
      </c>
      <c r="E102" s="10">
        <v>4</v>
      </c>
      <c r="F102" s="52">
        <f t="shared" si="6"/>
        <v>100</v>
      </c>
      <c r="G102" s="51"/>
    </row>
    <row r="103" spans="2:7">
      <c r="B103" s="83"/>
      <c r="C103" s="4" t="s">
        <v>75</v>
      </c>
      <c r="D103" s="35">
        <v>7</v>
      </c>
      <c r="E103" s="10">
        <v>10</v>
      </c>
      <c r="F103" s="52">
        <f t="shared" si="6"/>
        <v>70</v>
      </c>
      <c r="G103" s="51"/>
    </row>
    <row r="104" spans="2:7">
      <c r="B104" s="83"/>
      <c r="C104" s="11" t="s">
        <v>76</v>
      </c>
      <c r="D104" s="38">
        <v>1</v>
      </c>
      <c r="E104" s="13">
        <v>50</v>
      </c>
      <c r="F104" s="50">
        <f t="shared" si="6"/>
        <v>50</v>
      </c>
      <c r="G104" s="51"/>
    </row>
    <row r="105" spans="2:7">
      <c r="B105" s="83"/>
      <c r="C105" s="4" t="s">
        <v>77</v>
      </c>
      <c r="D105" s="35">
        <v>15</v>
      </c>
      <c r="E105" s="10">
        <v>30</v>
      </c>
      <c r="F105" s="52">
        <f t="shared" si="6"/>
        <v>450</v>
      </c>
      <c r="G105" s="51"/>
    </row>
    <row r="106" spans="2:7">
      <c r="B106" s="83"/>
      <c r="C106" s="11" t="s">
        <v>78</v>
      </c>
      <c r="D106" s="38">
        <v>2.5</v>
      </c>
      <c r="E106" s="13">
        <v>50</v>
      </c>
      <c r="F106" s="50">
        <f t="shared" si="6"/>
        <v>125</v>
      </c>
      <c r="G106" s="51"/>
    </row>
    <row r="107" spans="2:7">
      <c r="B107" s="83"/>
      <c r="C107" s="11" t="s">
        <v>79</v>
      </c>
      <c r="D107" s="38">
        <v>2.5</v>
      </c>
      <c r="E107" s="13">
        <v>40</v>
      </c>
      <c r="F107" s="50">
        <f t="shared" si="6"/>
        <v>100</v>
      </c>
      <c r="G107" s="51"/>
    </row>
    <row r="108" spans="2:7" ht="5.25" customHeight="1">
      <c r="B108" s="83"/>
      <c r="C108" s="4"/>
      <c r="D108" s="35"/>
      <c r="E108" s="10"/>
      <c r="F108" s="52"/>
      <c r="G108" s="51"/>
    </row>
    <row r="109" spans="2:7">
      <c r="B109" s="83"/>
      <c r="C109" s="11" t="s">
        <v>80</v>
      </c>
      <c r="D109" s="38">
        <v>8</v>
      </c>
      <c r="E109" s="13">
        <v>100</v>
      </c>
      <c r="F109" s="50">
        <f t="shared" si="6"/>
        <v>800</v>
      </c>
      <c r="G109" s="51"/>
    </row>
    <row r="110" spans="2:7">
      <c r="B110" s="83"/>
      <c r="C110" s="11" t="s">
        <v>81</v>
      </c>
      <c r="D110" s="38">
        <v>8</v>
      </c>
      <c r="E110" s="13">
        <v>100</v>
      </c>
      <c r="F110" s="50">
        <f t="shared" si="6"/>
        <v>800</v>
      </c>
      <c r="G110" s="51"/>
    </row>
    <row r="111" spans="2:7">
      <c r="B111" s="83"/>
      <c r="C111" s="11" t="s">
        <v>94</v>
      </c>
      <c r="D111" s="38">
        <v>6</v>
      </c>
      <c r="E111" s="13">
        <v>100</v>
      </c>
      <c r="F111" s="50">
        <f t="shared" si="6"/>
        <v>600</v>
      </c>
      <c r="G111" s="51"/>
    </row>
    <row r="112" spans="2:7">
      <c r="B112" s="83"/>
      <c r="C112" s="4" t="s">
        <v>82</v>
      </c>
      <c r="D112" s="35">
        <v>7</v>
      </c>
      <c r="E112" s="10">
        <v>50</v>
      </c>
      <c r="F112" s="52">
        <f t="shared" si="6"/>
        <v>350</v>
      </c>
      <c r="G112" s="51"/>
    </row>
    <row r="113" spans="2:7">
      <c r="B113" s="83"/>
      <c r="C113" s="11" t="s">
        <v>83</v>
      </c>
      <c r="D113" s="38">
        <v>4</v>
      </c>
      <c r="E113" s="13">
        <v>25</v>
      </c>
      <c r="F113" s="50">
        <f t="shared" si="6"/>
        <v>100</v>
      </c>
      <c r="G113" s="51"/>
    </row>
    <row r="114" spans="2:7">
      <c r="B114" s="83"/>
      <c r="C114" s="11" t="s">
        <v>84</v>
      </c>
      <c r="D114" s="38">
        <v>2</v>
      </c>
      <c r="E114" s="13">
        <v>100</v>
      </c>
      <c r="F114" s="50">
        <f t="shared" si="6"/>
        <v>200</v>
      </c>
      <c r="G114" s="51"/>
    </row>
    <row r="115" spans="2:7">
      <c r="B115" s="83"/>
      <c r="C115" s="11" t="s">
        <v>85</v>
      </c>
      <c r="D115" s="38">
        <v>3</v>
      </c>
      <c r="E115" s="13">
        <v>25</v>
      </c>
      <c r="F115" s="50">
        <f t="shared" si="6"/>
        <v>75</v>
      </c>
      <c r="G115" s="51"/>
    </row>
    <row r="116" spans="2:7">
      <c r="B116" s="83"/>
      <c r="C116" s="11" t="s">
        <v>86</v>
      </c>
      <c r="D116" s="38">
        <v>2</v>
      </c>
      <c r="E116" s="13">
        <v>100</v>
      </c>
      <c r="F116" s="50">
        <f t="shared" si="6"/>
        <v>200</v>
      </c>
      <c r="G116" s="51"/>
    </row>
    <row r="117" spans="2:7">
      <c r="B117" s="83"/>
      <c r="C117" s="4" t="s">
        <v>87</v>
      </c>
      <c r="D117" s="35">
        <v>30</v>
      </c>
      <c r="E117" s="10">
        <v>6</v>
      </c>
      <c r="F117" s="53">
        <f t="shared" si="6"/>
        <v>180</v>
      </c>
      <c r="G117" s="51"/>
    </row>
    <row r="118" spans="2:7">
      <c r="B118" s="21"/>
      <c r="C118" s="25"/>
      <c r="D118" s="45"/>
      <c r="E118" s="26"/>
      <c r="F118" s="65">
        <f>SUM(F79:F117)</f>
        <v>11945</v>
      </c>
      <c r="G118" s="50">
        <f>F116+F115+F114+F113+F111+F110+F109+F107+F106+F104+F99+F98+F97+F95+F94+F93+F92+F91+F90+F89+F88+F87+F85+F84+F83+F82+F81+F80+F79</f>
        <v>9895</v>
      </c>
    </row>
    <row r="119" spans="2:7" ht="15" customHeight="1">
      <c r="B119" s="27"/>
      <c r="C119" s="25"/>
      <c r="D119" s="45"/>
      <c r="E119" s="26"/>
      <c r="F119" s="61"/>
      <c r="G119" s="60"/>
    </row>
    <row r="120" spans="2:7">
      <c r="B120" s="83" t="s">
        <v>109</v>
      </c>
      <c r="C120" s="4" t="s">
        <v>88</v>
      </c>
      <c r="D120" s="35">
        <v>60</v>
      </c>
      <c r="E120" s="10">
        <v>30</v>
      </c>
      <c r="F120" s="52">
        <f t="shared" si="6"/>
        <v>1800</v>
      </c>
    </row>
    <row r="121" spans="2:7">
      <c r="B121" s="83"/>
      <c r="C121" s="4" t="s">
        <v>89</v>
      </c>
      <c r="D121" s="35">
        <v>60</v>
      </c>
      <c r="E121" s="10">
        <v>30</v>
      </c>
      <c r="F121" s="52">
        <f t="shared" si="6"/>
        <v>1800</v>
      </c>
    </row>
    <row r="122" spans="2:7">
      <c r="B122" s="83"/>
      <c r="C122" s="4" t="s">
        <v>90</v>
      </c>
      <c r="D122" s="35">
        <v>10</v>
      </c>
      <c r="E122" s="10">
        <v>100</v>
      </c>
      <c r="F122" s="52">
        <f t="shared" si="6"/>
        <v>1000</v>
      </c>
    </row>
    <row r="123" spans="2:7">
      <c r="B123" s="83"/>
      <c r="C123" s="4" t="s">
        <v>91</v>
      </c>
      <c r="D123" s="35">
        <v>5</v>
      </c>
      <c r="E123" s="10">
        <v>30</v>
      </c>
      <c r="F123" s="52">
        <f t="shared" si="6"/>
        <v>150</v>
      </c>
    </row>
    <row r="124" spans="2:7">
      <c r="B124" s="83"/>
      <c r="C124" s="4" t="s">
        <v>92</v>
      </c>
      <c r="D124" s="35">
        <v>6</v>
      </c>
      <c r="E124" s="10">
        <v>30</v>
      </c>
      <c r="F124" s="53">
        <f t="shared" si="6"/>
        <v>180</v>
      </c>
    </row>
    <row r="125" spans="2:7">
      <c r="C125" s="8" t="s">
        <v>22</v>
      </c>
      <c r="D125" s="9"/>
      <c r="E125" s="9"/>
      <c r="F125" s="58">
        <f>SUM(F120:F124)</f>
        <v>4930</v>
      </c>
      <c r="G125" s="67"/>
    </row>
    <row r="127" spans="2:7">
      <c r="B127" s="75" t="s">
        <v>120</v>
      </c>
      <c r="C127" s="76"/>
      <c r="D127" s="76"/>
      <c r="E127" s="77"/>
      <c r="F127" s="66">
        <f>F125+F118+F77+F46+F33+F17</f>
        <v>66112.100000000006</v>
      </c>
      <c r="G127" s="67">
        <f>G125+G118+G77+G46+G33+G17</f>
        <v>50714.6</v>
      </c>
    </row>
    <row r="131" spans="2:8" s="36" customFormat="1" ht="43.8" customHeight="1">
      <c r="B131" s="69"/>
      <c r="C131" s="71" t="s">
        <v>111</v>
      </c>
      <c r="D131" s="72"/>
      <c r="E131" s="72"/>
      <c r="F131" s="73"/>
      <c r="G131" s="49" t="s">
        <v>125</v>
      </c>
    </row>
    <row r="132" spans="2:8" ht="30" customHeight="1">
      <c r="B132" s="84" t="s">
        <v>116</v>
      </c>
      <c r="C132" s="84"/>
      <c r="D132" s="84"/>
      <c r="E132" s="84"/>
      <c r="F132" s="84"/>
      <c r="G132" s="74">
        <f>1161*1.21</f>
        <v>1404.81</v>
      </c>
      <c r="H132" s="29"/>
    </row>
    <row r="133" spans="2:8" ht="36" customHeight="1">
      <c r="B133" s="84" t="s">
        <v>117</v>
      </c>
      <c r="C133" s="84"/>
      <c r="D133" s="84"/>
      <c r="E133" s="84"/>
      <c r="F133" s="84"/>
      <c r="G133" s="74">
        <f>1550*1.21</f>
        <v>1875.5</v>
      </c>
      <c r="H133" s="29"/>
    </row>
    <row r="134" spans="2:8" ht="36.6" customHeight="1">
      <c r="B134" s="84" t="s">
        <v>118</v>
      </c>
      <c r="C134" s="84"/>
      <c r="D134" s="84"/>
      <c r="E134" s="84"/>
      <c r="F134" s="84"/>
      <c r="G134" s="74">
        <f>1250*1.21</f>
        <v>1512.5</v>
      </c>
      <c r="H134" s="29"/>
    </row>
    <row r="135" spans="2:8" ht="28.2" customHeight="1">
      <c r="B135" s="84" t="s">
        <v>119</v>
      </c>
      <c r="C135" s="84"/>
      <c r="D135" s="84"/>
      <c r="E135" s="84"/>
      <c r="F135" s="84"/>
      <c r="G135" s="74">
        <f>1050*1.21</f>
        <v>1270.5</v>
      </c>
      <c r="H135" s="29"/>
    </row>
    <row r="136" spans="2:8">
      <c r="B136" s="28"/>
      <c r="G136" s="60"/>
      <c r="H136" s="29"/>
    </row>
    <row r="137" spans="2:8">
      <c r="B137" s="75" t="s">
        <v>121</v>
      </c>
      <c r="C137" s="76"/>
      <c r="D137" s="76"/>
      <c r="E137" s="76"/>
      <c r="F137" s="78"/>
      <c r="G137" s="67">
        <f>SUM(G132:G136)</f>
        <v>6063.3099999999995</v>
      </c>
      <c r="H137" s="29"/>
    </row>
    <row r="139" spans="2:8" ht="15" thickBot="1"/>
    <row r="140" spans="2:8" s="34" customFormat="1" ht="21.6" customHeight="1" thickBot="1">
      <c r="B140" s="79" t="s">
        <v>122</v>
      </c>
      <c r="C140" s="80"/>
      <c r="D140" s="80"/>
      <c r="E140" s="80"/>
      <c r="F140" s="82">
        <f>+F127+G137</f>
        <v>72175.41</v>
      </c>
      <c r="G140" s="81">
        <f>+G127+G137</f>
        <v>56777.909999999996</v>
      </c>
    </row>
  </sheetData>
  <mergeCells count="17">
    <mergeCell ref="B134:F134"/>
    <mergeCell ref="B135:F135"/>
    <mergeCell ref="D48:D52"/>
    <mergeCell ref="E48:E52"/>
    <mergeCell ref="F48:F52"/>
    <mergeCell ref="D64:D67"/>
    <mergeCell ref="E64:E67"/>
    <mergeCell ref="F64:F67"/>
    <mergeCell ref="B120:B124"/>
    <mergeCell ref="B79:B117"/>
    <mergeCell ref="B48:B62"/>
    <mergeCell ref="B64:B76"/>
    <mergeCell ref="B7:B16"/>
    <mergeCell ref="B19:B32"/>
    <mergeCell ref="B35:B45"/>
    <mergeCell ref="B132:F132"/>
    <mergeCell ref="B133:F133"/>
  </mergeCells>
  <pageMargins left="0.67" right="0.19" top="0.47244094488188981" bottom="0.55118110236220474" header="0.31496062992125984" footer="0.31496062992125984"/>
  <pageSetup paperSize="9" scale="78" orientation="portrait" r:id="rId1"/>
  <rowBreaks count="2" manualBreakCount="2">
    <brk id="62" max="7" man="1"/>
    <brk id="129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414062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414062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Hoja1!Àrea_d'impressió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jsala</dc:creator>
  <cp:lastModifiedBy>rmvila</cp:lastModifiedBy>
  <cp:lastPrinted>2021-03-11T16:51:16Z</cp:lastPrinted>
  <dcterms:created xsi:type="dcterms:W3CDTF">2020-10-05T09:19:02Z</dcterms:created>
  <dcterms:modified xsi:type="dcterms:W3CDTF">2021-03-11T16:51:33Z</dcterms:modified>
</cp:coreProperties>
</file>