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1\180-2021 O SARHA Replanta GTM 29812 (SONIA)\INTERN\MERCADÉ_COSTOS_04112021\"/>
    </mc:Choice>
  </mc:AlternateContent>
  <bookViews>
    <workbookView xWindow="0" yWindow="0" windowWidth="28800" windowHeight="12435"/>
  </bookViews>
  <sheets>
    <sheet name="P.UNI. REPOSICIÓ ARBRAT" sheetId="1" r:id="rId1"/>
  </sheets>
  <definedNames>
    <definedName name="_xlnm.Print_Area" localSheetId="0">'P.UNI. REPOSICIÓ ARBRAT'!$A$1:$K$148</definedName>
    <definedName name="_xlnm.Print_Titles" localSheetId="0">'P.UNI. REPOSICIÓ ARBRAT'!$33:$34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1" i="1" l="1"/>
  <c r="G141" i="1"/>
  <c r="G136" i="1"/>
  <c r="G138" i="1" l="1"/>
  <c r="G139" i="1"/>
  <c r="G140" i="1" l="1"/>
  <c r="J116" i="1" l="1"/>
  <c r="G116" i="1"/>
  <c r="J115" i="1"/>
  <c r="G115" i="1"/>
  <c r="J114" i="1"/>
  <c r="G114" i="1"/>
  <c r="J113" i="1"/>
  <c r="G113" i="1"/>
  <c r="J112" i="1"/>
  <c r="G112" i="1"/>
  <c r="J111" i="1"/>
  <c r="G111" i="1"/>
  <c r="J110" i="1"/>
  <c r="G110" i="1"/>
  <c r="J109" i="1"/>
  <c r="G109" i="1"/>
  <c r="J118" i="1" l="1"/>
  <c r="J125" i="1" s="1"/>
  <c r="G118" i="1"/>
  <c r="G125" i="1" s="1"/>
  <c r="G127" i="1"/>
  <c r="G129" i="1" s="1"/>
  <c r="J127" i="1"/>
  <c r="J129" i="1" s="1"/>
  <c r="I125" i="1"/>
  <c r="F91" i="1" l="1"/>
  <c r="J89" i="1"/>
  <c r="G89" i="1"/>
  <c r="J88" i="1"/>
  <c r="G88" i="1"/>
  <c r="J87" i="1"/>
  <c r="G87" i="1"/>
  <c r="J86" i="1"/>
  <c r="G86" i="1"/>
  <c r="J85" i="1"/>
  <c r="G85" i="1"/>
  <c r="J84" i="1"/>
  <c r="G84" i="1"/>
  <c r="J83" i="1"/>
  <c r="G83" i="1"/>
  <c r="J82" i="1"/>
  <c r="G82" i="1"/>
  <c r="J81" i="1"/>
  <c r="G81" i="1"/>
  <c r="J80" i="1"/>
  <c r="G80" i="1"/>
  <c r="J79" i="1"/>
  <c r="G79" i="1"/>
  <c r="J78" i="1"/>
  <c r="G78" i="1"/>
  <c r="J77" i="1"/>
  <c r="G77" i="1"/>
  <c r="J76" i="1"/>
  <c r="G76" i="1"/>
  <c r="J75" i="1"/>
  <c r="G75" i="1"/>
  <c r="J74" i="1"/>
  <c r="G74" i="1"/>
  <c r="J73" i="1"/>
  <c r="G73" i="1"/>
  <c r="J72" i="1"/>
  <c r="G72" i="1"/>
  <c r="J71" i="1"/>
  <c r="G71" i="1"/>
  <c r="J70" i="1"/>
  <c r="G70" i="1"/>
  <c r="J69" i="1"/>
  <c r="G69" i="1"/>
  <c r="J68" i="1"/>
  <c r="G68" i="1"/>
  <c r="J67" i="1"/>
  <c r="G67" i="1"/>
  <c r="J66" i="1"/>
  <c r="G66" i="1"/>
  <c r="J65" i="1"/>
  <c r="G65" i="1"/>
  <c r="J64" i="1"/>
  <c r="G64" i="1"/>
  <c r="J63" i="1"/>
  <c r="G63" i="1"/>
  <c r="J62" i="1"/>
  <c r="G62" i="1"/>
  <c r="J61" i="1"/>
  <c r="G61" i="1"/>
  <c r="J60" i="1"/>
  <c r="G60" i="1"/>
  <c r="J59" i="1"/>
  <c r="G59" i="1"/>
  <c r="J58" i="1"/>
  <c r="G58" i="1"/>
  <c r="J57" i="1"/>
  <c r="G57" i="1"/>
  <c r="J56" i="1"/>
  <c r="G56" i="1"/>
  <c r="J55" i="1"/>
  <c r="G55" i="1"/>
  <c r="J54" i="1"/>
  <c r="G54" i="1"/>
  <c r="J53" i="1"/>
  <c r="G53" i="1"/>
  <c r="J52" i="1"/>
  <c r="G52" i="1"/>
  <c r="J51" i="1"/>
  <c r="G51" i="1"/>
  <c r="J50" i="1"/>
  <c r="G50" i="1"/>
  <c r="J49" i="1"/>
  <c r="G49" i="1"/>
  <c r="J48" i="1"/>
  <c r="G48" i="1"/>
  <c r="J47" i="1"/>
  <c r="G47" i="1"/>
  <c r="J46" i="1"/>
  <c r="G46" i="1"/>
  <c r="J45" i="1"/>
  <c r="G45" i="1"/>
  <c r="J44" i="1"/>
  <c r="G44" i="1"/>
  <c r="J43" i="1"/>
  <c r="G43" i="1"/>
  <c r="J42" i="1"/>
  <c r="G42" i="1"/>
  <c r="J41" i="1"/>
  <c r="G41" i="1"/>
  <c r="J40" i="1"/>
  <c r="G40" i="1"/>
  <c r="J39" i="1"/>
  <c r="G39" i="1"/>
  <c r="J38" i="1"/>
  <c r="G38" i="1"/>
  <c r="J37" i="1"/>
  <c r="G37" i="1"/>
  <c r="J36" i="1"/>
  <c r="J92" i="1" s="1"/>
  <c r="J99" i="1" s="1"/>
  <c r="G36" i="1"/>
  <c r="J35" i="1"/>
  <c r="G35" i="1"/>
  <c r="G92" i="1" l="1"/>
  <c r="G99" i="1" s="1"/>
  <c r="G101" i="1" s="1"/>
  <c r="G103" i="1" s="1"/>
  <c r="I99" i="1"/>
  <c r="J101" i="1"/>
  <c r="J103" i="1" s="1"/>
</calcChain>
</file>

<file path=xl/sharedStrings.xml><?xml version="1.0" encoding="utf-8"?>
<sst xmlns="http://schemas.openxmlformats.org/spreadsheetml/2006/main" count="234" uniqueCount="105">
  <si>
    <t>PLEC DE CONDICIONS TÈCNIQUES</t>
  </si>
  <si>
    <t>ANNEX 1</t>
  </si>
  <si>
    <t>En ....................... major d’edat, amb DNI núm. ......... en nom propi (o en representació de .............) amb</t>
  </si>
  <si>
    <t>capacitat jurídica i d'obrar, assabentat del ple de condicions i pressupost que han de regir l'adjudicació del</t>
  </si>
  <si>
    <r>
      <t>contracte del servei de replantada d'arbrat</t>
    </r>
    <r>
      <rPr>
        <b/>
        <sz val="12"/>
        <rFont val="Arial"/>
        <family val="2"/>
      </rPr>
      <t xml:space="preserve">  (Exp. 2021/00029812),</t>
    </r>
  </si>
  <si>
    <t>FAIG CONSTAR:</t>
  </si>
  <si>
    <t>UA</t>
  </si>
  <si>
    <t>SUBMINISTRAMENT D'ARBRAT</t>
  </si>
  <si>
    <t>PERÍMETRE</t>
  </si>
  <si>
    <t>PREU UNITARI MÀXIM (€)</t>
  </si>
  <si>
    <t>CONSUM APROXIMAT (A)</t>
  </si>
  <si>
    <t>VALOR DE REFERÈNCIA</t>
  </si>
  <si>
    <t>OFERTA PER UNITAT (B)</t>
  </si>
  <si>
    <t>OFERTA TOTAL (AxB)</t>
  </si>
  <si>
    <t>Ut.</t>
  </si>
  <si>
    <t>Acer Platanoides "Columnare"</t>
  </si>
  <si>
    <t>18/20</t>
  </si>
  <si>
    <t>Albizia julibrissin Ombrela</t>
  </si>
  <si>
    <t>Bauhinia porpurea</t>
  </si>
  <si>
    <t>Brachychiton populneum</t>
  </si>
  <si>
    <t>Broussonetia papyrifera</t>
  </si>
  <si>
    <t>Callistemon viminalis "Captain Cook"</t>
  </si>
  <si>
    <t>Carpinus betulus 'Fastigiata'</t>
  </si>
  <si>
    <t>Catalpa bignonioides</t>
  </si>
  <si>
    <t>Celtis australis</t>
  </si>
  <si>
    <t>Ceratonia silicua</t>
  </si>
  <si>
    <t>Cercis canariensis</t>
  </si>
  <si>
    <t>Cercis siliquastrum</t>
  </si>
  <si>
    <t>Citrus aurantium</t>
  </si>
  <si>
    <t>Corylus colurna</t>
  </si>
  <si>
    <t>Cupressus sempervirens "Stricta"</t>
  </si>
  <si>
    <t>350/400</t>
  </si>
  <si>
    <t>Cusonia Spicata</t>
  </si>
  <si>
    <t>Feijoa sellowiana</t>
  </si>
  <si>
    <t>Ficus nitida</t>
  </si>
  <si>
    <t>Ficus rubiginosa</t>
  </si>
  <si>
    <t>Firmiana simplex</t>
  </si>
  <si>
    <t>Fraxinus ornus</t>
  </si>
  <si>
    <t>Ginkgo biloba</t>
  </si>
  <si>
    <t>Grevillea robusta</t>
  </si>
  <si>
    <t>Jacaranda mimosifolia</t>
  </si>
  <si>
    <t>Koelreuteria paniculata</t>
  </si>
  <si>
    <t>Lagerstroemia indica</t>
  </si>
  <si>
    <t>16/18</t>
  </si>
  <si>
    <t>Laurus nobilis</t>
  </si>
  <si>
    <t>Ligustrum japonicum</t>
  </si>
  <si>
    <t>Ligustrum japonicum variegata</t>
  </si>
  <si>
    <t>Liquidambar styraciflua "Worplesdon"</t>
  </si>
  <si>
    <t>Melia azederach</t>
  </si>
  <si>
    <t>Morus alba 'Fruitless'</t>
  </si>
  <si>
    <t>Parkinsonia aculeata</t>
  </si>
  <si>
    <t>Photinia fraseri 'Red Robin'</t>
  </si>
  <si>
    <t>Pinus pinea</t>
  </si>
  <si>
    <t>20/25</t>
  </si>
  <si>
    <t>Pistacea chinensis</t>
  </si>
  <si>
    <t>Platanus X hispanica</t>
  </si>
  <si>
    <t>Populus alba pyramidalis</t>
  </si>
  <si>
    <t>Prunus ceracifera nigra</t>
  </si>
  <si>
    <t>Prunus serrulata "Amanogawa"</t>
  </si>
  <si>
    <t>Prunus serrulata 'Kanzan'</t>
  </si>
  <si>
    <t>Pyrus calleryana 'Chanticleer'</t>
  </si>
  <si>
    <t>Quercus ilex</t>
  </si>
  <si>
    <t>Robinia pseudoacacia "casque rouge"</t>
  </si>
  <si>
    <t>Schinus molle</t>
  </si>
  <si>
    <t>Sophora japonica</t>
  </si>
  <si>
    <t>Tabebuia chrysanta</t>
  </si>
  <si>
    <t>Tilia cordata</t>
  </si>
  <si>
    <t>Tilia tomentosa</t>
  </si>
  <si>
    <t>Tipuana tipu</t>
  </si>
  <si>
    <t>Ulmus pumila</t>
  </si>
  <si>
    <t>Ulmus resista</t>
  </si>
  <si>
    <t>Zelkova serrata "Green Vase"</t>
  </si>
  <si>
    <t xml:space="preserve"> </t>
  </si>
  <si>
    <t>TOTAL  (SENSE IVA)</t>
  </si>
  <si>
    <t>REFERÈNCIA</t>
  </si>
  <si>
    <t>BAIXA</t>
  </si>
  <si>
    <t xml:space="preserve">OFERTA </t>
  </si>
  <si>
    <t>10% IVA</t>
  </si>
  <si>
    <t>TOTAL  IVA INCLÒS (en Euros)</t>
  </si>
  <si>
    <t>OFERTA ECONÒMICA DEL COST DEL SUBMINISTRAMENT I PLANTACIÓ D'ARBRAT</t>
  </si>
  <si>
    <t>PER A LA CONTRACTACIÓ DEL SERVEI DE REPLANTADA D'ARBRAT</t>
  </si>
  <si>
    <r>
      <t xml:space="preserve">Que ofereixo prestar el </t>
    </r>
    <r>
      <rPr>
        <b/>
        <sz val="12"/>
        <rFont val="Arial"/>
        <family val="2"/>
      </rPr>
      <t>subministrament i plantació d'arbrat</t>
    </r>
    <r>
      <rPr>
        <sz val="12"/>
        <rFont val="Arial"/>
        <family val="2"/>
      </rPr>
      <t xml:space="preserve"> objecte del licitació amb els següents preus unitaris </t>
    </r>
  </si>
  <si>
    <t>(IVA 10% /21% no inclòs) d’acord amb el detalla següent:</t>
  </si>
  <si>
    <t xml:space="preserve">DESCRIPCIÓ DE LA PARTIDA </t>
  </si>
  <si>
    <t>Plantació d'arbre planifoli amb pa de terra o contenidor, de 18 a 25 cm de perímetre de tronc a 1 m d'alçària (a partir del coll de l'arrel), excavació de clot de plantació de 100x100x80 cm amb mitjans mecànics, en un pendent inferior al 25 %, reblert del clot amb substitució parcial del 30% de terra de l'excavació per sorra rentada i compost (70%-30%), primer reg i càrrega de les terres sobrants a camió</t>
  </si>
  <si>
    <t>Plantació de conífera amb pa de terra o contenidor, de 2,5 a 3,5 m d'alçària de tronc i capçada, excavació de clot de plantació de 100x100x80 cm amb mitjans mecànics, en un pendent inferior al 25 %, reblert del clot amb substitució parcial del 30% de terra de l'excavació per terra de jardineria, primer reg i càrrega de les terres sobrants a camió</t>
  </si>
  <si>
    <t>Aspratge simple d'arbre mitjançant 1 roll de fusta de pi tractada en autoclau de secció circular, de 8 cm de diàmetre i 2 m de llargària, clavat al fons del forat de plantació 30 cm, i amb 1 abraçadora regulable de goma o cautxú</t>
  </si>
  <si>
    <t xml:space="preserve">Demolició de capa de morter que tapa provisionalment els escossells, inclòs la càrrega de les restes generades en big bag i transport a abocador </t>
  </si>
  <si>
    <t>Arrabassament de les soques existents, inclòs la càrrega i transport a abocador de restes especials</t>
  </si>
  <si>
    <t xml:space="preserve">Subministrament i col•locació de barrera antiarrels acanalada en P:E., tipus "Reroot 600" de la casa Green Blue, Instal.lat dins d'escossell. Inclou la part proporcional de tasques i materials per a deixar la unitat totalment acabada. </t>
  </si>
  <si>
    <t>Aportació d'hidrogel al substracte de plantació</t>
  </si>
  <si>
    <t>Partida alçada a justificar pel reg amb camió cisterna durant els 1 any de garantia a partir del moment de plantació. Càlcul tenint en compte 20 regs per any amb camió bota de 8.000 lts, (dosi min. 60l./arbre) conductor  i operari regador.</t>
  </si>
  <si>
    <t>21% IVA</t>
  </si>
  <si>
    <t xml:space="preserve">COSTOS DIRECTES </t>
  </si>
  <si>
    <t xml:space="preserve">Costos salarials </t>
  </si>
  <si>
    <t xml:space="preserve">TOTAL COSTOS DIRECTES </t>
  </si>
  <si>
    <t xml:space="preserve">COSTOS INDIRECTES </t>
  </si>
  <si>
    <t xml:space="preserve">TOTAL COSTOS INDIRECTES </t>
  </si>
  <si>
    <t>TOTAL COSTOS (directes + indirectes).</t>
  </si>
  <si>
    <t>PREU OFERT</t>
  </si>
  <si>
    <t>Despeses generals  13%</t>
  </si>
  <si>
    <t>Benefici industrial 6%</t>
  </si>
  <si>
    <t>PREU DE SORTIDA</t>
  </si>
  <si>
    <t xml:space="preserve">Materials i maquinària </t>
  </si>
  <si>
    <t>Signatura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</si>
</sst>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24" x14ac:knownFonts="1">
    <font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4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7"/>
      <color rgb="FFFF0000"/>
      <name val="Arial"/>
      <family val="2"/>
    </font>
    <font>
      <u/>
      <sz val="12"/>
      <name val="Arial"/>
      <family val="2"/>
    </font>
    <font>
      <sz val="10"/>
      <color rgb="FFFF0000"/>
      <name val="Arial"/>
      <family val="2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7"/>
      <color indexed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i/>
      <sz val="7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rgb="FFD8D8D8"/>
      </patternFill>
    </fill>
    <fill>
      <patternFill patternType="solid">
        <fgColor rgb="FF8EB4E3"/>
        <bgColor rgb="FF9999FF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9999FF"/>
      </patternFill>
    </fill>
    <fill>
      <patternFill patternType="solid">
        <fgColor theme="9" tint="0.59999389629810485"/>
        <bgColor rgb="FFD8D8D8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59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59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4" fontId="0" fillId="0" borderId="0"/>
    <xf numFmtId="0" fontId="1" fillId="0" borderId="0"/>
    <xf numFmtId="43" fontId="1" fillId="0" borderId="0" applyFont="0" applyFill="0" applyBorder="0" applyAlignment="0" applyProtection="0"/>
  </cellStyleXfs>
  <cellXfs count="175">
    <xf numFmtId="4" fontId="0" fillId="0" borderId="0" xfId="0"/>
    <xf numFmtId="4" fontId="2" fillId="0" borderId="0" xfId="0" applyFont="1" applyAlignment="1">
      <alignment horizontal="center"/>
    </xf>
    <xf numFmtId="4" fontId="2" fillId="0" borderId="0" xfId="0" applyFont="1"/>
    <xf numFmtId="1" fontId="2" fillId="0" borderId="0" xfId="0" applyNumberFormat="1" applyFont="1" applyAlignment="1">
      <alignment horizontal="center"/>
    </xf>
    <xf numFmtId="4" fontId="2" fillId="0" borderId="0" xfId="0" applyNumberFormat="1" applyFont="1"/>
    <xf numFmtId="4" fontId="3" fillId="0" borderId="0" xfId="0" applyFont="1" applyAlignment="1">
      <alignment horizontal="center"/>
    </xf>
    <xf numFmtId="4" fontId="4" fillId="0" borderId="0" xfId="0" applyFont="1"/>
    <xf numFmtId="4" fontId="5" fillId="0" borderId="0" xfId="0" applyFont="1"/>
    <xf numFmtId="4" fontId="3" fillId="0" borderId="0" xfId="0" applyFont="1"/>
    <xf numFmtId="4" fontId="3" fillId="0" borderId="0" xfId="0" applyNumberFormat="1" applyFont="1"/>
    <xf numFmtId="1" fontId="3" fillId="0" borderId="0" xfId="0" applyNumberFormat="1" applyFont="1" applyAlignment="1">
      <alignment horizontal="center"/>
    </xf>
    <xf numFmtId="4" fontId="6" fillId="0" borderId="0" xfId="0" applyFont="1" applyAlignment="1">
      <alignment horizontal="center"/>
    </xf>
    <xf numFmtId="4" fontId="7" fillId="0" borderId="0" xfId="0" applyFont="1"/>
    <xf numFmtId="4" fontId="6" fillId="0" borderId="0" xfId="0" applyFont="1"/>
    <xf numFmtId="4" fontId="6" fillId="0" borderId="0" xfId="0" applyNumberFormat="1" applyFont="1"/>
    <xf numFmtId="1" fontId="6" fillId="0" borderId="0" xfId="0" applyNumberFormat="1" applyFont="1" applyAlignment="1">
      <alignment horizontal="center"/>
    </xf>
    <xf numFmtId="4" fontId="8" fillId="0" borderId="0" xfId="0" applyFont="1"/>
    <xf numFmtId="4" fontId="9" fillId="0" borderId="0" xfId="0" applyFont="1"/>
    <xf numFmtId="1" fontId="9" fillId="0" borderId="0" xfId="0" applyNumberFormat="1" applyFont="1" applyAlignment="1">
      <alignment horizontal="center"/>
    </xf>
    <xf numFmtId="4" fontId="10" fillId="0" borderId="0" xfId="0" applyFont="1"/>
    <xf numFmtId="4" fontId="11" fillId="0" borderId="0" xfId="0" applyFont="1" applyAlignment="1">
      <alignment horizontal="center"/>
    </xf>
    <xf numFmtId="4" fontId="11" fillId="0" borderId="0" xfId="0" applyFont="1"/>
    <xf numFmtId="4" fontId="11" fillId="0" borderId="0" xfId="0" applyNumberFormat="1" applyFont="1"/>
    <xf numFmtId="1" fontId="11" fillId="0" borderId="0" xfId="0" applyNumberFormat="1" applyFont="1" applyAlignment="1">
      <alignment horizontal="center"/>
    </xf>
    <xf numFmtId="4" fontId="2" fillId="0" borderId="1" xfId="0" applyFont="1" applyBorder="1"/>
    <xf numFmtId="4" fontId="12" fillId="0" borderId="0" xfId="0" applyFont="1" applyFill="1" applyBorder="1" applyAlignment="1">
      <alignment horizontal="center" vertical="center" wrapText="1"/>
    </xf>
    <xf numFmtId="4" fontId="1" fillId="0" borderId="2" xfId="0" applyFont="1" applyBorder="1" applyAlignment="1">
      <alignment horizontal="center" vertical="center"/>
    </xf>
    <xf numFmtId="4" fontId="1" fillId="0" borderId="3" xfId="0" applyFont="1" applyFill="1" applyBorder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1" fontId="13" fillId="2" borderId="3" xfId="0" applyNumberFormat="1" applyFont="1" applyFill="1" applyBorder="1" applyAlignment="1">
      <alignment horizontal="center" vertical="center" wrapText="1"/>
    </xf>
    <xf numFmtId="4" fontId="13" fillId="2" borderId="3" xfId="0" applyFont="1" applyFill="1" applyBorder="1" applyAlignment="1">
      <alignment horizontal="center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4" fontId="2" fillId="0" borderId="0" xfId="0" applyFont="1" applyBorder="1" applyAlignment="1">
      <alignment horizontal="center"/>
    </xf>
    <xf numFmtId="4" fontId="2" fillId="0" borderId="0" xfId="0" applyFont="1" applyFill="1" applyAlignment="1">
      <alignment horizontal="center"/>
    </xf>
    <xf numFmtId="4" fontId="14" fillId="0" borderId="5" xfId="0" applyFont="1" applyBorder="1" applyAlignment="1">
      <alignment horizontal="center" vertical="center"/>
    </xf>
    <xf numFmtId="4" fontId="14" fillId="0" borderId="6" xfId="0" applyFont="1" applyFill="1" applyBorder="1" applyAlignment="1">
      <alignment horizontal="left" vertical="center" wrapText="1" indent="1"/>
    </xf>
    <xf numFmtId="4" fontId="14" fillId="0" borderId="7" xfId="0" applyFont="1" applyFill="1" applyBorder="1" applyAlignment="1">
      <alignment horizontal="left" vertical="center" wrapText="1" indent="1"/>
    </xf>
    <xf numFmtId="4" fontId="13" fillId="0" borderId="5" xfId="0" applyNumberFormat="1" applyFont="1" applyFill="1" applyBorder="1" applyAlignment="1">
      <alignment horizontal="center" vertical="center" wrapText="1"/>
    </xf>
    <xf numFmtId="1" fontId="13" fillId="0" borderId="5" xfId="0" applyNumberFormat="1" applyFont="1" applyFill="1" applyBorder="1" applyAlignment="1">
      <alignment horizontal="center" vertical="center" wrapText="1"/>
    </xf>
    <xf numFmtId="4" fontId="13" fillId="0" borderId="5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4" fontId="12" fillId="0" borderId="0" xfId="0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left"/>
    </xf>
    <xf numFmtId="164" fontId="1" fillId="2" borderId="3" xfId="0" applyNumberFormat="1" applyFont="1" applyFill="1" applyBorder="1"/>
    <xf numFmtId="1" fontId="0" fillId="2" borderId="3" xfId="0" applyNumberFormat="1" applyFill="1" applyBorder="1" applyAlignment="1">
      <alignment horizontal="center"/>
    </xf>
    <xf numFmtId="4" fontId="1" fillId="0" borderId="4" xfId="0" applyNumberFormat="1" applyFont="1" applyFill="1" applyBorder="1" applyAlignment="1">
      <alignment horizontal="right"/>
    </xf>
    <xf numFmtId="4" fontId="1" fillId="3" borderId="3" xfId="0" applyNumberFormat="1" applyFont="1" applyFill="1" applyBorder="1" applyAlignment="1">
      <alignment horizontal="right" vertical="center"/>
    </xf>
    <xf numFmtId="4" fontId="1" fillId="3" borderId="3" xfId="0" applyNumberFormat="1" applyFont="1" applyFill="1" applyBorder="1" applyAlignment="1">
      <alignment vertical="center"/>
    </xf>
    <xf numFmtId="4" fontId="2" fillId="0" borderId="0" xfId="0" applyFont="1" applyBorder="1"/>
    <xf numFmtId="4" fontId="0" fillId="0" borderId="0" xfId="0" applyBorder="1"/>
    <xf numFmtId="49" fontId="1" fillId="0" borderId="3" xfId="1" applyNumberFormat="1" applyFont="1" applyFill="1" applyBorder="1" applyAlignment="1">
      <alignment horizontal="center"/>
    </xf>
    <xf numFmtId="4" fontId="1" fillId="3" borderId="2" xfId="0" applyNumberFormat="1" applyFont="1" applyFill="1" applyBorder="1" applyAlignment="1">
      <alignment horizontal="right" vertical="center"/>
    </xf>
    <xf numFmtId="4" fontId="12" fillId="0" borderId="0" xfId="0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/>
    </xf>
    <xf numFmtId="4" fontId="1" fillId="0" borderId="8" xfId="0" applyNumberFormat="1" applyFont="1" applyFill="1" applyBorder="1" applyAlignment="1">
      <alignment horizontal="right"/>
    </xf>
    <xf numFmtId="0" fontId="1" fillId="0" borderId="3" xfId="1" applyFont="1" applyFill="1" applyBorder="1" applyAlignment="1">
      <alignment horizontal="left" vertical="center" wrapText="1"/>
    </xf>
    <xf numFmtId="4" fontId="2" fillId="0" borderId="0" xfId="0" applyFont="1" applyFill="1" applyBorder="1" applyAlignment="1">
      <alignment horizontal="center"/>
    </xf>
    <xf numFmtId="4" fontId="1" fillId="0" borderId="4" xfId="0" applyNumberFormat="1" applyFont="1" applyBorder="1"/>
    <xf numFmtId="4" fontId="1" fillId="3" borderId="9" xfId="0" applyNumberFormat="1" applyFont="1" applyFill="1" applyBorder="1" applyAlignment="1">
      <alignment vertical="center"/>
    </xf>
    <xf numFmtId="4" fontId="13" fillId="3" borderId="3" xfId="0" applyNumberFormat="1" applyFont="1" applyFill="1" applyBorder="1" applyAlignment="1">
      <alignment horizontal="center" vertical="center" wrapText="1"/>
    </xf>
    <xf numFmtId="4" fontId="2" fillId="0" borderId="5" xfId="0" applyFont="1" applyBorder="1"/>
    <xf numFmtId="4" fontId="1" fillId="0" borderId="7" xfId="0" applyFont="1" applyBorder="1" applyAlignment="1">
      <alignment horizontal="right" vertical="top"/>
    </xf>
    <xf numFmtId="4" fontId="1" fillId="0" borderId="10" xfId="0" applyNumberFormat="1" applyFont="1" applyFill="1" applyBorder="1" applyAlignment="1">
      <alignment horizontal="left" vertical="top" wrapText="1" indent="1"/>
    </xf>
    <xf numFmtId="4" fontId="1" fillId="0" borderId="0" xfId="0" applyNumberFormat="1" applyFont="1" applyFill="1" applyBorder="1" applyAlignment="1">
      <alignment horizontal="left" vertical="top" wrapText="1" indent="1"/>
    </xf>
    <xf numFmtId="4" fontId="1" fillId="0" borderId="7" xfId="0" applyNumberFormat="1" applyFont="1" applyFill="1" applyBorder="1" applyAlignment="1">
      <alignment horizontal="right"/>
    </xf>
    <xf numFmtId="1" fontId="1" fillId="0" borderId="7" xfId="0" applyNumberFormat="1" applyFont="1" applyFill="1" applyBorder="1" applyAlignment="1">
      <alignment horizontal="center"/>
    </xf>
    <xf numFmtId="4" fontId="1" fillId="0" borderId="7" xfId="0" applyFont="1" applyBorder="1"/>
    <xf numFmtId="4" fontId="1" fillId="0" borderId="0" xfId="0" applyNumberFormat="1" applyFont="1" applyFill="1" applyBorder="1" applyAlignment="1">
      <alignment horizontal="right"/>
    </xf>
    <xf numFmtId="4" fontId="1" fillId="0" borderId="7" xfId="0" applyNumberFormat="1" applyFont="1" applyBorder="1"/>
    <xf numFmtId="4" fontId="12" fillId="0" borderId="0" xfId="0" applyFont="1" applyBorder="1" applyAlignment="1">
      <alignment horizontal="center"/>
    </xf>
    <xf numFmtId="4" fontId="1" fillId="0" borderId="0" xfId="0" applyFont="1" applyBorder="1"/>
    <xf numFmtId="4" fontId="14" fillId="0" borderId="11" xfId="0" applyFont="1" applyFill="1" applyBorder="1" applyAlignment="1">
      <alignment horizontal="left"/>
    </xf>
    <xf numFmtId="4" fontId="1" fillId="0" borderId="11" xfId="0" applyFont="1" applyFill="1" applyBorder="1" applyAlignment="1">
      <alignment horizontal="left"/>
    </xf>
    <xf numFmtId="1" fontId="14" fillId="0" borderId="12" xfId="0" applyNumberFormat="1" applyFont="1" applyFill="1" applyBorder="1" applyAlignment="1">
      <alignment horizontal="center"/>
    </xf>
    <xf numFmtId="4" fontId="14" fillId="2" borderId="13" xfId="0" applyFont="1" applyFill="1" applyBorder="1"/>
    <xf numFmtId="4" fontId="14" fillId="0" borderId="14" xfId="0" applyFont="1" applyFill="1" applyBorder="1" applyAlignment="1">
      <alignment horizontal="left"/>
    </xf>
    <xf numFmtId="4" fontId="1" fillId="0" borderId="12" xfId="0" applyNumberFormat="1" applyFont="1" applyFill="1" applyBorder="1" applyAlignment="1">
      <alignment horizontal="right"/>
    </xf>
    <xf numFmtId="4" fontId="14" fillId="3" borderId="13" xfId="0" applyNumberFormat="1" applyFont="1" applyFill="1" applyBorder="1" applyAlignment="1">
      <alignment horizontal="right"/>
    </xf>
    <xf numFmtId="1" fontId="15" fillId="0" borderId="15" xfId="0" applyNumberFormat="1" applyFont="1" applyBorder="1" applyAlignment="1">
      <alignment horizontal="center"/>
    </xf>
    <xf numFmtId="10" fontId="15" fillId="0" borderId="0" xfId="0" applyNumberFormat="1" applyFont="1" applyBorder="1"/>
    <xf numFmtId="1" fontId="15" fillId="0" borderId="0" xfId="0" applyNumberFormat="1" applyFont="1" applyBorder="1" applyAlignment="1">
      <alignment horizontal="center"/>
    </xf>
    <xf numFmtId="4" fontId="2" fillId="0" borderId="11" xfId="0" applyFont="1" applyBorder="1"/>
    <xf numFmtId="4" fontId="14" fillId="0" borderId="11" xfId="0" applyFont="1" applyBorder="1"/>
    <xf numFmtId="4" fontId="2" fillId="0" borderId="11" xfId="0" applyNumberFormat="1" applyFont="1" applyBorder="1"/>
    <xf numFmtId="1" fontId="2" fillId="0" borderId="11" xfId="0" applyNumberFormat="1" applyFont="1" applyBorder="1" applyAlignment="1">
      <alignment horizontal="center"/>
    </xf>
    <xf numFmtId="4" fontId="2" fillId="0" borderId="0" xfId="0" applyNumberFormat="1" applyFont="1" applyBorder="1"/>
    <xf numFmtId="4" fontId="14" fillId="0" borderId="15" xfId="0" applyFont="1" applyBorder="1"/>
    <xf numFmtId="4" fontId="14" fillId="0" borderId="0" xfId="0" applyFont="1" applyBorder="1"/>
    <xf numFmtId="1" fontId="2" fillId="0" borderId="0" xfId="0" applyNumberFormat="1" applyFont="1" applyBorder="1" applyAlignment="1">
      <alignment horizontal="center"/>
    </xf>
    <xf numFmtId="4" fontId="13" fillId="2" borderId="16" xfId="0" applyNumberFormat="1" applyFont="1" applyFill="1" applyBorder="1" applyAlignment="1">
      <alignment horizontal="center" vertical="center" wrapText="1"/>
    </xf>
    <xf numFmtId="4" fontId="14" fillId="0" borderId="2" xfId="0" applyFont="1" applyFill="1" applyBorder="1" applyAlignment="1">
      <alignment horizontal="left"/>
    </xf>
    <xf numFmtId="4" fontId="14" fillId="0" borderId="5" xfId="0" applyFont="1" applyFill="1" applyBorder="1" applyAlignment="1">
      <alignment horizontal="left"/>
    </xf>
    <xf numFmtId="4" fontId="1" fillId="0" borderId="5" xfId="0" applyFont="1" applyFill="1" applyBorder="1" applyAlignment="1">
      <alignment horizontal="left"/>
    </xf>
    <xf numFmtId="1" fontId="14" fillId="0" borderId="5" xfId="0" applyNumberFormat="1" applyFont="1" applyFill="1" applyBorder="1" applyAlignment="1">
      <alignment horizontal="center"/>
    </xf>
    <xf numFmtId="4" fontId="14" fillId="0" borderId="3" xfId="0" applyFont="1" applyBorder="1"/>
    <xf numFmtId="4" fontId="14" fillId="0" borderId="8" xfId="0" applyFont="1" applyFill="1" applyBorder="1" applyAlignment="1">
      <alignment horizontal="left"/>
    </xf>
    <xf numFmtId="10" fontId="14" fillId="0" borderId="3" xfId="0" applyNumberFormat="1" applyFont="1" applyFill="1" applyBorder="1" applyAlignment="1">
      <alignment horizontal="right" vertical="center"/>
    </xf>
    <xf numFmtId="4" fontId="14" fillId="0" borderId="3" xfId="0" applyNumberFormat="1" applyFont="1" applyFill="1" applyBorder="1" applyAlignment="1">
      <alignment horizontal="right"/>
    </xf>
    <xf numFmtId="4" fontId="1" fillId="0" borderId="0" xfId="0" applyFont="1" applyAlignment="1">
      <alignment horizontal="center"/>
    </xf>
    <xf numFmtId="4" fontId="1" fillId="0" borderId="0" xfId="0" applyFont="1"/>
    <xf numFmtId="4" fontId="1" fillId="0" borderId="0" xfId="0" applyNumberFormat="1" applyFont="1"/>
    <xf numFmtId="1" fontId="1" fillId="0" borderId="0" xfId="0" applyNumberFormat="1" applyFont="1" applyAlignment="1">
      <alignment horizontal="center"/>
    </xf>
    <xf numFmtId="4" fontId="16" fillId="0" borderId="0" xfId="0" applyNumberFormat="1" applyFont="1" applyBorder="1"/>
    <xf numFmtId="1" fontId="17" fillId="0" borderId="0" xfId="0" applyNumberFormat="1" applyFont="1" applyBorder="1" applyAlignment="1">
      <alignment horizontal="center"/>
    </xf>
    <xf numFmtId="4" fontId="17" fillId="0" borderId="0" xfId="0" applyFont="1" applyBorder="1"/>
    <xf numFmtId="4" fontId="18" fillId="0" borderId="0" xfId="0" applyNumberFormat="1" applyFont="1" applyBorder="1"/>
    <xf numFmtId="4" fontId="17" fillId="0" borderId="0" xfId="0" applyNumberFormat="1" applyFont="1" applyBorder="1"/>
    <xf numFmtId="4" fontId="2" fillId="0" borderId="0" xfId="0" applyFont="1" applyFill="1"/>
    <xf numFmtId="4" fontId="19" fillId="2" borderId="17" xfId="0" applyFont="1" applyFill="1" applyBorder="1"/>
    <xf numFmtId="4" fontId="19" fillId="2" borderId="18" xfId="0" applyFont="1" applyFill="1" applyBorder="1"/>
    <xf numFmtId="4" fontId="1" fillId="2" borderId="18" xfId="0" applyNumberFormat="1" applyFont="1" applyFill="1" applyBorder="1"/>
    <xf numFmtId="1" fontId="14" fillId="2" borderId="18" xfId="0" applyNumberFormat="1" applyFont="1" applyFill="1" applyBorder="1" applyAlignment="1">
      <alignment horizontal="center"/>
    </xf>
    <xf numFmtId="4" fontId="19" fillId="2" borderId="19" xfId="0" applyFont="1" applyFill="1" applyBorder="1"/>
    <xf numFmtId="4" fontId="1" fillId="3" borderId="13" xfId="0" applyNumberFormat="1" applyFont="1" applyFill="1" applyBorder="1"/>
    <xf numFmtId="4" fontId="20" fillId="0" borderId="0" xfId="0" applyFont="1"/>
    <xf numFmtId="4" fontId="6" fillId="0" borderId="0" xfId="0" applyFont="1" applyFill="1"/>
    <xf numFmtId="10" fontId="6" fillId="0" borderId="0" xfId="0" applyNumberFormat="1" applyFont="1"/>
    <xf numFmtId="4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4" fontId="2" fillId="0" borderId="1" xfId="0" applyFont="1" applyBorder="1" applyAlignment="1">
      <alignment horizontal="center" vertical="center"/>
    </xf>
    <xf numFmtId="4" fontId="1" fillId="0" borderId="0" xfId="0" applyNumberFormat="1" applyFont="1" applyAlignment="1"/>
    <xf numFmtId="4" fontId="1" fillId="0" borderId="0" xfId="0" applyNumberFormat="1" applyFont="1" applyFill="1" applyAlignment="1"/>
    <xf numFmtId="164" fontId="1" fillId="2" borderId="3" xfId="0" applyNumberFormat="1" applyFon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4" fontId="1" fillId="0" borderId="7" xfId="0" applyNumberFormat="1" applyFont="1" applyFill="1" applyBorder="1" applyAlignment="1">
      <alignment horizontal="center" vertical="center"/>
    </xf>
    <xf numFmtId="1" fontId="1" fillId="0" borderId="7" xfId="0" applyNumberFormat="1" applyFont="1" applyFill="1" applyBorder="1" applyAlignment="1">
      <alignment horizontal="center" vertical="center"/>
    </xf>
    <xf numFmtId="4" fontId="1" fillId="0" borderId="7" xfId="0" applyFont="1" applyBorder="1" applyAlignment="1">
      <alignment horizontal="center" vertical="center"/>
    </xf>
    <xf numFmtId="4" fontId="1" fillId="0" borderId="11" xfId="0" applyFont="1" applyFill="1" applyBorder="1" applyAlignment="1">
      <alignment horizontal="center" vertical="center"/>
    </xf>
    <xf numFmtId="1" fontId="14" fillId="0" borderId="12" xfId="0" applyNumberFormat="1" applyFont="1" applyFill="1" applyBorder="1" applyAlignment="1">
      <alignment horizontal="center" vertical="center"/>
    </xf>
    <xf numFmtId="4" fontId="14" fillId="2" borderId="13" xfId="0" applyFont="1" applyFill="1" applyBorder="1" applyAlignment="1">
      <alignment horizontal="center" vertical="center"/>
    </xf>
    <xf numFmtId="1" fontId="15" fillId="0" borderId="15" xfId="0" applyNumberFormat="1" applyFont="1" applyBorder="1" applyAlignment="1">
      <alignment horizontal="center" vertical="center"/>
    </xf>
    <xf numFmtId="4" fontId="2" fillId="0" borderId="0" xfId="0" applyFont="1" applyAlignment="1">
      <alignment horizontal="center" vertical="center"/>
    </xf>
    <xf numFmtId="1" fontId="15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Fill="1"/>
    <xf numFmtId="4" fontId="2" fillId="0" borderId="11" xfId="0" applyNumberFormat="1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4" fontId="2" fillId="0" borderId="11" xfId="0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4" fontId="2" fillId="0" borderId="0" xfId="0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4" fontId="1" fillId="0" borderId="5" xfId="0" applyFont="1" applyFill="1" applyBorder="1" applyAlignment="1">
      <alignment horizontal="center" vertical="center"/>
    </xf>
    <xf numFmtId="1" fontId="14" fillId="0" borderId="5" xfId="0" applyNumberFormat="1" applyFont="1" applyFill="1" applyBorder="1" applyAlignment="1">
      <alignment horizontal="center" vertical="center"/>
    </xf>
    <xf numFmtId="4" fontId="14" fillId="0" borderId="3" xfId="0" applyFont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4" fontId="1" fillId="0" borderId="0" xfId="0" applyFont="1" applyAlignment="1">
      <alignment horizontal="center" vertical="center"/>
    </xf>
    <xf numFmtId="4" fontId="16" fillId="0" borderId="0" xfId="0" applyNumberFormat="1" applyFont="1" applyBorder="1" applyAlignment="1">
      <alignment horizontal="center" vertical="center"/>
    </xf>
    <xf numFmtId="1" fontId="17" fillId="0" borderId="0" xfId="0" applyNumberFormat="1" applyFont="1" applyBorder="1" applyAlignment="1">
      <alignment horizontal="center" vertical="center"/>
    </xf>
    <xf numFmtId="4" fontId="17" fillId="0" borderId="0" xfId="0" applyFont="1" applyBorder="1" applyAlignment="1">
      <alignment horizontal="center" vertical="center"/>
    </xf>
    <xf numFmtId="4" fontId="1" fillId="2" borderId="18" xfId="0" applyNumberFormat="1" applyFont="1" applyFill="1" applyBorder="1" applyAlignment="1">
      <alignment horizontal="center" vertical="center"/>
    </xf>
    <xf numFmtId="1" fontId="14" fillId="2" borderId="18" xfId="0" applyNumberFormat="1" applyFont="1" applyFill="1" applyBorder="1" applyAlignment="1">
      <alignment horizontal="center" vertical="center"/>
    </xf>
    <xf numFmtId="4" fontId="19" fillId="2" borderId="19" xfId="0" applyFont="1" applyFill="1" applyBorder="1" applyAlignment="1">
      <alignment horizontal="center" vertical="center"/>
    </xf>
    <xf numFmtId="4" fontId="14" fillId="0" borderId="0" xfId="0" applyFont="1" applyFill="1" applyBorder="1" applyAlignment="1">
      <alignment horizontal="left" vertical="center" wrapText="1" indent="1"/>
    </xf>
    <xf numFmtId="4" fontId="0" fillId="0" borderId="0" xfId="0" applyFill="1" applyBorder="1" applyAlignment="1"/>
    <xf numFmtId="4" fontId="1" fillId="0" borderId="2" xfId="0" applyFont="1" applyFill="1" applyBorder="1" applyAlignment="1">
      <alignment horizontal="center" vertical="center" wrapText="1"/>
    </xf>
    <xf numFmtId="4" fontId="1" fillId="0" borderId="20" xfId="0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4" fontId="5" fillId="0" borderId="0" xfId="0" applyFont="1" applyAlignment="1"/>
    <xf numFmtId="4" fontId="0" fillId="0" borderId="21" xfId="0" applyFont="1" applyBorder="1" applyAlignment="1">
      <alignment horizontal="center" vertical="center"/>
    </xf>
    <xf numFmtId="4" fontId="0" fillId="6" borderId="21" xfId="0" applyFont="1" applyFill="1" applyBorder="1" applyAlignment="1">
      <alignment horizontal="center" vertical="center"/>
    </xf>
    <xf numFmtId="4" fontId="21" fillId="4" borderId="21" xfId="0" applyFont="1" applyFill="1" applyBorder="1" applyAlignment="1">
      <alignment horizontal="center" vertical="center"/>
    </xf>
    <xf numFmtId="4" fontId="21" fillId="4" borderId="21" xfId="0" applyFont="1" applyFill="1" applyBorder="1" applyAlignment="1">
      <alignment horizontal="center" vertical="center" wrapText="1"/>
    </xf>
    <xf numFmtId="164" fontId="0" fillId="0" borderId="21" xfId="2" applyNumberFormat="1" applyFont="1" applyBorder="1" applyAlignment="1" applyProtection="1">
      <alignment vertical="center"/>
    </xf>
    <xf numFmtId="164" fontId="0" fillId="0" borderId="21" xfId="0" applyNumberFormat="1" applyFont="1" applyBorder="1" applyAlignment="1">
      <alignment vertical="center"/>
    </xf>
    <xf numFmtId="164" fontId="21" fillId="5" borderId="21" xfId="0" applyNumberFormat="1" applyFont="1" applyFill="1" applyBorder="1" applyAlignment="1">
      <alignment vertical="center"/>
    </xf>
    <xf numFmtId="164" fontId="14" fillId="5" borderId="21" xfId="2" applyNumberFormat="1" applyFont="1" applyFill="1" applyBorder="1" applyAlignment="1" applyProtection="1">
      <alignment vertical="center"/>
    </xf>
    <xf numFmtId="164" fontId="0" fillId="3" borderId="21" xfId="2" applyNumberFormat="1" applyFont="1" applyFill="1" applyBorder="1" applyAlignment="1" applyProtection="1">
      <alignment vertical="center"/>
    </xf>
    <xf numFmtId="164" fontId="14" fillId="7" borderId="21" xfId="2" applyNumberFormat="1" applyFont="1" applyFill="1" applyBorder="1" applyAlignment="1" applyProtection="1">
      <alignment vertical="center"/>
    </xf>
    <xf numFmtId="164" fontId="0" fillId="3" borderId="21" xfId="0" applyNumberFormat="1" applyFont="1" applyFill="1" applyBorder="1" applyAlignment="1">
      <alignment vertical="center"/>
    </xf>
    <xf numFmtId="164" fontId="21" fillId="7" borderId="21" xfId="0" applyNumberFormat="1" applyFont="1" applyFill="1" applyBorder="1" applyAlignment="1">
      <alignment vertical="center"/>
    </xf>
    <xf numFmtId="164" fontId="21" fillId="8" borderId="21" xfId="0" applyNumberFormat="1" applyFont="1" applyFill="1" applyBorder="1" applyAlignment="1">
      <alignment vertical="center"/>
    </xf>
    <xf numFmtId="4" fontId="21" fillId="8" borderId="21" xfId="0" applyFont="1" applyFill="1" applyBorder="1" applyAlignment="1">
      <alignment horizontal="center" vertical="center"/>
    </xf>
    <xf numFmtId="4" fontId="22" fillId="4" borderId="21" xfId="0" applyFont="1" applyFill="1" applyBorder="1" applyAlignment="1">
      <alignment horizontal="center" vertical="center" wrapText="1"/>
    </xf>
    <xf numFmtId="4" fontId="23" fillId="0" borderId="0" xfId="0" applyFont="1"/>
  </cellXfs>
  <cellStyles count="3">
    <cellStyle name="Millares" xfId="2" builtinId="3"/>
    <cellStyle name="Normal" xfId="0" builtinId="0"/>
    <cellStyle name="Normal 5" xfId="1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WINDOWS\Escritorio\simbol2.t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152400</xdr:rowOff>
    </xdr:from>
    <xdr:to>
      <xdr:col>10</xdr:col>
      <xdr:colOff>0</xdr:colOff>
      <xdr:row>9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95250" y="1447800"/>
          <a:ext cx="7381875" cy="9525"/>
        </a:xfrm>
        <a:prstGeom prst="line">
          <a:avLst/>
        </a:prstGeom>
        <a:noFill/>
        <a:ln w="8509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76200</xdr:rowOff>
    </xdr:from>
    <xdr:to>
      <xdr:col>5</xdr:col>
      <xdr:colOff>314325</xdr:colOff>
      <xdr:row>12</xdr:row>
      <xdr:rowOff>0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95250" y="1533525"/>
          <a:ext cx="459105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r>
            <a:rPr lang="es-ES" sz="1400" b="0" i="0" strike="noStrike">
              <a:solidFill>
                <a:srgbClr val="000000"/>
              </a:solidFill>
              <a:latin typeface="TradeGothic-BoldTwo"/>
            </a:rPr>
            <a:t>Ajuntament de Mataró</a:t>
          </a:r>
          <a:endParaRPr lang="es-ES" sz="1000" b="0" i="0" strike="noStrike">
            <a:solidFill>
              <a:srgbClr val="000000"/>
            </a:solidFill>
            <a:latin typeface="TradeGothic-BoldTwo"/>
          </a:endParaRPr>
        </a:p>
        <a:p>
          <a:pPr algn="l" rtl="1">
            <a:defRPr sz="1000"/>
          </a:pPr>
          <a:endParaRPr lang="es-ES" sz="1000" b="0" i="0" strike="noStrike">
            <a:solidFill>
              <a:srgbClr val="000000"/>
            </a:solidFill>
            <a:latin typeface="TradeGothic-BoldTwo"/>
          </a:endParaRPr>
        </a:p>
      </xdr:txBody>
    </xdr:sp>
    <xdr:clientData/>
  </xdr:twoCellAnchor>
  <xdr:twoCellAnchor>
    <xdr:from>
      <xdr:col>1</xdr:col>
      <xdr:colOff>9525</xdr:colOff>
      <xdr:row>0</xdr:row>
      <xdr:rowOff>19050</xdr:rowOff>
    </xdr:from>
    <xdr:to>
      <xdr:col>2</xdr:col>
      <xdr:colOff>857250</xdr:colOff>
      <xdr:row>7</xdr:row>
      <xdr:rowOff>85725</xdr:rowOff>
    </xdr:to>
    <xdr:pic>
      <xdr:nvPicPr>
        <xdr:cNvPr id="4" name="Picture 1" descr="C:\WINDOWS\Escritorio\simbol2.t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9050"/>
          <a:ext cx="111442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5"/>
  <sheetViews>
    <sheetView tabSelected="1" view="pageBreakPreview" topLeftCell="A119" zoomScaleNormal="130" zoomScaleSheetLayoutView="100" workbookViewId="0">
      <selection activeCell="C148" sqref="C148"/>
    </sheetView>
  </sheetViews>
  <sheetFormatPr baseColWidth="10" defaultColWidth="9.140625" defaultRowHeight="12.75" customHeight="1" x14ac:dyDescent="0.2"/>
  <cols>
    <col min="1" max="1" width="1.42578125" style="1" customWidth="1"/>
    <col min="2" max="2" width="4" style="2" customWidth="1"/>
    <col min="3" max="3" width="37.7109375" style="2" bestFit="1" customWidth="1"/>
    <col min="4" max="4" width="11.7109375" style="2" bestFit="1" customWidth="1"/>
    <col min="5" max="5" width="10.7109375" style="4" customWidth="1"/>
    <col min="6" max="6" width="10.7109375" style="3" customWidth="1"/>
    <col min="7" max="7" width="14.42578125" style="2" bestFit="1" customWidth="1"/>
    <col min="8" max="8" width="2.5703125" style="4" customWidth="1"/>
    <col min="9" max="11" width="10.7109375" style="4" customWidth="1"/>
    <col min="12" max="12" width="9.140625" customWidth="1"/>
    <col min="13" max="16384" width="9.140625" style="2"/>
  </cols>
  <sheetData>
    <row r="1" spans="1:14" ht="12.75" customHeight="1" x14ac:dyDescent="0.2">
      <c r="E1" s="2"/>
      <c r="G1" s="4"/>
      <c r="I1" s="2"/>
      <c r="L1" s="4"/>
      <c r="M1" s="4"/>
      <c r="N1"/>
    </row>
    <row r="2" spans="1:14" ht="12.75" customHeight="1" x14ac:dyDescent="0.2">
      <c r="E2" s="2"/>
      <c r="G2" s="4"/>
      <c r="I2" s="2"/>
      <c r="L2" s="4"/>
      <c r="M2" s="4"/>
      <c r="N2"/>
    </row>
    <row r="3" spans="1:14" ht="12.75" customHeight="1" x14ac:dyDescent="0.2">
      <c r="E3" s="2"/>
      <c r="G3" s="4"/>
      <c r="I3" s="2"/>
      <c r="L3" s="4"/>
      <c r="M3" s="4"/>
      <c r="N3"/>
    </row>
    <row r="4" spans="1:14" ht="12.75" customHeight="1" x14ac:dyDescent="0.2">
      <c r="E4" s="2"/>
      <c r="G4" s="4"/>
      <c r="I4" s="2"/>
      <c r="L4" s="4"/>
      <c r="M4" s="4"/>
      <c r="N4"/>
    </row>
    <row r="5" spans="1:14" ht="12.75" customHeight="1" x14ac:dyDescent="0.2">
      <c r="E5" s="2"/>
      <c r="G5" s="4"/>
      <c r="I5" s="2"/>
      <c r="L5" s="4"/>
      <c r="M5" s="4"/>
      <c r="N5"/>
    </row>
    <row r="6" spans="1:14" ht="12.75" customHeight="1" x14ac:dyDescent="0.2">
      <c r="E6" s="2"/>
      <c r="G6" s="4"/>
      <c r="I6" s="2"/>
      <c r="L6" s="4"/>
      <c r="M6" s="4"/>
      <c r="N6"/>
    </row>
    <row r="7" spans="1:14" ht="12.75" customHeight="1" x14ac:dyDescent="0.2">
      <c r="E7" s="2"/>
      <c r="G7" s="4"/>
      <c r="I7" s="2"/>
      <c r="L7" s="4"/>
      <c r="M7" s="4"/>
      <c r="N7"/>
    </row>
    <row r="8" spans="1:14" ht="12.75" customHeight="1" x14ac:dyDescent="0.2">
      <c r="E8" s="2"/>
      <c r="G8" s="4"/>
      <c r="I8" s="2"/>
      <c r="L8" s="4"/>
      <c r="M8" s="4"/>
      <c r="N8"/>
    </row>
    <row r="9" spans="1:14" ht="12.75" customHeight="1" x14ac:dyDescent="0.2">
      <c r="E9" s="2"/>
      <c r="G9" s="4"/>
      <c r="I9" s="2"/>
      <c r="L9" s="4"/>
      <c r="M9" s="4"/>
      <c r="N9"/>
    </row>
    <row r="10" spans="1:14" ht="12.75" customHeight="1" x14ac:dyDescent="0.2">
      <c r="E10" s="2"/>
      <c r="G10" s="4"/>
      <c r="I10" s="2"/>
      <c r="L10" s="4"/>
      <c r="M10" s="4"/>
      <c r="N10"/>
    </row>
    <row r="11" spans="1:14" ht="12.75" customHeight="1" x14ac:dyDescent="0.2">
      <c r="E11" s="2"/>
      <c r="G11" s="4"/>
      <c r="I11" s="2"/>
      <c r="L11" s="4"/>
      <c r="M11" s="4"/>
      <c r="N11"/>
    </row>
    <row r="12" spans="1:14" ht="12.75" customHeight="1" x14ac:dyDescent="0.2">
      <c r="E12" s="2"/>
      <c r="G12" s="4"/>
      <c r="I12" s="2"/>
      <c r="L12" s="4"/>
      <c r="M12" s="4"/>
      <c r="N12"/>
    </row>
    <row r="15" spans="1:14" s="8" customFormat="1" ht="18" x14ac:dyDescent="0.25">
      <c r="A15" s="5"/>
      <c r="B15" s="6" t="s">
        <v>0</v>
      </c>
      <c r="C15" s="7"/>
      <c r="E15" s="9"/>
      <c r="F15" s="10"/>
      <c r="H15" s="9"/>
      <c r="I15" s="9"/>
      <c r="J15" s="9"/>
      <c r="K15" s="9"/>
    </row>
    <row r="16" spans="1:14" s="8" customFormat="1" ht="18" x14ac:dyDescent="0.25">
      <c r="A16" s="5"/>
      <c r="B16" s="6" t="s">
        <v>80</v>
      </c>
      <c r="C16" s="7"/>
      <c r="E16" s="9"/>
      <c r="F16" s="10"/>
      <c r="H16" s="9"/>
      <c r="I16" s="9"/>
      <c r="J16" s="9"/>
      <c r="K16" s="9"/>
    </row>
    <row r="17" spans="1:12" s="8" customFormat="1" ht="12.75" customHeight="1" x14ac:dyDescent="0.25">
      <c r="A17" s="5"/>
      <c r="B17" s="6"/>
      <c r="C17" s="7"/>
      <c r="E17" s="9"/>
      <c r="F17" s="10"/>
      <c r="H17" s="9"/>
      <c r="I17" s="9"/>
      <c r="J17" s="9"/>
      <c r="K17" s="9"/>
    </row>
    <row r="18" spans="1:12" s="13" customFormat="1" ht="12.75" customHeight="1" x14ac:dyDescent="0.2">
      <c r="A18" s="11"/>
      <c r="B18" s="12"/>
      <c r="C18" s="7"/>
      <c r="E18" s="14"/>
      <c r="F18" s="15"/>
      <c r="H18" s="14"/>
      <c r="I18" s="14"/>
      <c r="J18" s="14"/>
      <c r="K18" s="14"/>
      <c r="L18" s="16"/>
    </row>
    <row r="19" spans="1:12" s="8" customFormat="1" ht="17.25" customHeight="1" x14ac:dyDescent="0.25">
      <c r="A19" s="5"/>
      <c r="B19" s="6" t="s">
        <v>1</v>
      </c>
      <c r="C19" s="7"/>
      <c r="E19" s="9"/>
      <c r="F19" s="10"/>
      <c r="H19" s="9"/>
      <c r="I19" s="9"/>
      <c r="J19" s="9"/>
      <c r="K19" s="9"/>
    </row>
    <row r="20" spans="1:12" s="8" customFormat="1" ht="17.25" customHeight="1" x14ac:dyDescent="0.25">
      <c r="A20" s="5"/>
      <c r="B20" s="6" t="s">
        <v>79</v>
      </c>
      <c r="C20" s="7"/>
      <c r="E20" s="9"/>
      <c r="F20" s="10"/>
      <c r="H20" s="9"/>
      <c r="I20" s="9"/>
      <c r="J20" s="9"/>
      <c r="K20" s="9"/>
    </row>
    <row r="21" spans="1:12" s="8" customFormat="1" ht="12.75" customHeight="1" x14ac:dyDescent="0.25">
      <c r="A21" s="5"/>
      <c r="B21" s="7"/>
      <c r="C21" s="7"/>
      <c r="E21" s="9"/>
      <c r="F21" s="10"/>
      <c r="H21" s="9"/>
      <c r="I21" s="9"/>
      <c r="J21" s="9"/>
      <c r="K21" s="9"/>
    </row>
    <row r="22" spans="1:12" s="8" customFormat="1" ht="18" x14ac:dyDescent="0.25">
      <c r="A22" s="5"/>
      <c r="B22" s="7" t="s">
        <v>2</v>
      </c>
      <c r="C22" s="7"/>
      <c r="E22" s="9"/>
      <c r="F22" s="10"/>
      <c r="H22" s="9"/>
      <c r="I22" s="9"/>
      <c r="J22" s="9"/>
    </row>
    <row r="23" spans="1:12" s="8" customFormat="1" ht="18" x14ac:dyDescent="0.25">
      <c r="A23" s="5"/>
      <c r="B23" s="7" t="s">
        <v>3</v>
      </c>
      <c r="C23" s="7"/>
      <c r="E23" s="9"/>
      <c r="F23" s="10"/>
      <c r="H23" s="9"/>
      <c r="I23" s="9"/>
      <c r="J23" s="9"/>
    </row>
    <row r="24" spans="1:12" s="8" customFormat="1" ht="18" x14ac:dyDescent="0.25">
      <c r="A24" s="5"/>
      <c r="B24" s="7" t="s">
        <v>4</v>
      </c>
      <c r="C24" s="7"/>
      <c r="E24" s="9"/>
      <c r="F24" s="10"/>
      <c r="H24" s="9"/>
      <c r="I24" s="9"/>
      <c r="J24" s="9"/>
    </row>
    <row r="25" spans="1:12" s="8" customFormat="1" ht="12.75" customHeight="1" x14ac:dyDescent="0.3">
      <c r="A25" s="5"/>
      <c r="B25" s="6"/>
      <c r="C25" s="7"/>
      <c r="D25" s="17"/>
      <c r="E25" s="17"/>
      <c r="F25" s="18"/>
      <c r="H25" s="9"/>
      <c r="I25" s="9"/>
      <c r="J25" s="9"/>
    </row>
    <row r="26" spans="1:12" s="8" customFormat="1" ht="12.75" customHeight="1" x14ac:dyDescent="0.25">
      <c r="A26" s="5"/>
      <c r="B26" s="7"/>
      <c r="C26" s="7"/>
      <c r="E26" s="9"/>
      <c r="F26" s="10"/>
      <c r="H26" s="9"/>
      <c r="I26" s="9"/>
      <c r="J26" s="9"/>
    </row>
    <row r="27" spans="1:12" s="8" customFormat="1" ht="18.75" x14ac:dyDescent="0.3">
      <c r="A27" s="5"/>
      <c r="B27" s="6" t="s">
        <v>5</v>
      </c>
      <c r="C27" s="6"/>
      <c r="D27" s="19"/>
      <c r="E27" s="9"/>
      <c r="F27" s="10"/>
      <c r="H27" s="9"/>
      <c r="I27" s="9"/>
      <c r="J27" s="9"/>
    </row>
    <row r="28" spans="1:12" s="8" customFormat="1" ht="12.75" customHeight="1" x14ac:dyDescent="0.25">
      <c r="A28" s="5"/>
      <c r="B28" s="7"/>
      <c r="C28" s="7"/>
      <c r="E28" s="9"/>
      <c r="F28" s="10"/>
      <c r="H28" s="9"/>
      <c r="I28" s="9"/>
      <c r="J28" s="9"/>
    </row>
    <row r="29" spans="1:12" s="8" customFormat="1" ht="18" x14ac:dyDescent="0.25">
      <c r="A29" s="5"/>
      <c r="B29" s="7" t="s">
        <v>81</v>
      </c>
      <c r="C29" s="7"/>
      <c r="E29" s="9"/>
      <c r="F29" s="10"/>
      <c r="H29" s="9"/>
      <c r="I29" s="9"/>
      <c r="J29" s="9"/>
    </row>
    <row r="30" spans="1:12" s="8" customFormat="1" ht="18" x14ac:dyDescent="0.25">
      <c r="A30" s="5"/>
      <c r="B30" s="7" t="s">
        <v>82</v>
      </c>
      <c r="C30" s="7"/>
      <c r="E30" s="9"/>
      <c r="F30" s="10"/>
      <c r="H30" s="9"/>
      <c r="I30" s="9"/>
      <c r="J30" s="9"/>
    </row>
    <row r="31" spans="1:12" s="21" customFormat="1" ht="12.75" customHeight="1" x14ac:dyDescent="0.25">
      <c r="A31" s="20"/>
      <c r="B31" s="7"/>
      <c r="C31" s="7"/>
      <c r="E31" s="22"/>
      <c r="F31" s="23"/>
      <c r="H31" s="22"/>
      <c r="I31" s="22"/>
      <c r="J31" s="22"/>
      <c r="K31" s="22"/>
    </row>
    <row r="32" spans="1:12" ht="15" customHeight="1" x14ac:dyDescent="0.2">
      <c r="B32" s="24"/>
      <c r="G32" s="24"/>
      <c r="I32" s="154"/>
      <c r="J32" s="154"/>
    </row>
    <row r="33" spans="1:13" s="1" customFormat="1" ht="33.75" x14ac:dyDescent="0.15">
      <c r="A33" s="25"/>
      <c r="B33" s="26" t="s">
        <v>6</v>
      </c>
      <c r="C33" s="27" t="s">
        <v>7</v>
      </c>
      <c r="D33" s="27" t="s">
        <v>8</v>
      </c>
      <c r="E33" s="28" t="s">
        <v>9</v>
      </c>
      <c r="F33" s="29" t="s">
        <v>10</v>
      </c>
      <c r="G33" s="30" t="s">
        <v>11</v>
      </c>
      <c r="H33" s="31"/>
      <c r="I33" s="28" t="s">
        <v>12</v>
      </c>
      <c r="J33" s="28" t="s">
        <v>13</v>
      </c>
      <c r="K33" s="32"/>
      <c r="L33" s="33"/>
    </row>
    <row r="34" spans="1:13" s="1" customFormat="1" x14ac:dyDescent="0.15">
      <c r="A34" s="25"/>
      <c r="B34" s="34"/>
      <c r="C34" s="35"/>
      <c r="D34" s="36"/>
      <c r="E34" s="37"/>
      <c r="F34" s="38"/>
      <c r="G34" s="39"/>
      <c r="H34" s="40"/>
      <c r="I34" s="37"/>
      <c r="J34" s="37"/>
      <c r="K34" s="32"/>
      <c r="M34" s="32"/>
    </row>
    <row r="35" spans="1:13" x14ac:dyDescent="0.2">
      <c r="A35" s="41"/>
      <c r="B35" s="42" t="s">
        <v>14</v>
      </c>
      <c r="C35" s="43" t="s">
        <v>15</v>
      </c>
      <c r="D35" s="42" t="s">
        <v>16</v>
      </c>
      <c r="E35" s="44">
        <v>200.3</v>
      </c>
      <c r="F35" s="45">
        <v>6</v>
      </c>
      <c r="G35" s="44">
        <f>E35*F35</f>
        <v>1201.8000000000002</v>
      </c>
      <c r="H35" s="46"/>
      <c r="I35" s="47"/>
      <c r="J35" s="48">
        <f>F35*I35</f>
        <v>0</v>
      </c>
      <c r="K35" s="49"/>
      <c r="L35" s="50"/>
    </row>
    <row r="36" spans="1:13" x14ac:dyDescent="0.2">
      <c r="A36" s="41"/>
      <c r="B36" s="42" t="s">
        <v>14</v>
      </c>
      <c r="C36" s="43" t="s">
        <v>17</v>
      </c>
      <c r="D36" s="51" t="s">
        <v>16</v>
      </c>
      <c r="E36" s="44">
        <v>140.4</v>
      </c>
      <c r="F36" s="45">
        <v>17</v>
      </c>
      <c r="G36" s="44">
        <f t="shared" ref="G36:G89" si="0">E36*F36</f>
        <v>2386.8000000000002</v>
      </c>
      <c r="H36" s="46"/>
      <c r="I36" s="47"/>
      <c r="J36" s="48">
        <f t="shared" ref="J36:J89" si="1">F36*I36</f>
        <v>0</v>
      </c>
      <c r="K36" s="49"/>
      <c r="L36" s="50"/>
    </row>
    <row r="37" spans="1:13" x14ac:dyDescent="0.2">
      <c r="A37" s="41"/>
      <c r="B37" s="42" t="s">
        <v>14</v>
      </c>
      <c r="C37" s="43" t="s">
        <v>18</v>
      </c>
      <c r="D37" s="51" t="s">
        <v>16</v>
      </c>
      <c r="E37" s="44">
        <v>223.1</v>
      </c>
      <c r="F37" s="45">
        <v>4</v>
      </c>
      <c r="G37" s="44">
        <f t="shared" si="0"/>
        <v>892.4</v>
      </c>
      <c r="H37" s="46"/>
      <c r="I37" s="52"/>
      <c r="J37" s="48">
        <f t="shared" si="1"/>
        <v>0</v>
      </c>
      <c r="K37" s="49"/>
      <c r="L37" s="50"/>
    </row>
    <row r="38" spans="1:13" x14ac:dyDescent="0.2">
      <c r="A38" s="53"/>
      <c r="B38" s="42" t="s">
        <v>14</v>
      </c>
      <c r="C38" s="54" t="s">
        <v>19</v>
      </c>
      <c r="D38" s="51" t="s">
        <v>16</v>
      </c>
      <c r="E38" s="44">
        <v>133.9</v>
      </c>
      <c r="F38" s="45">
        <v>4</v>
      </c>
      <c r="G38" s="44">
        <f t="shared" si="0"/>
        <v>535.6</v>
      </c>
      <c r="H38" s="55"/>
      <c r="I38" s="47"/>
      <c r="J38" s="48">
        <f t="shared" si="1"/>
        <v>0</v>
      </c>
      <c r="K38" s="49"/>
      <c r="L38" s="50"/>
    </row>
    <row r="39" spans="1:13" x14ac:dyDescent="0.2">
      <c r="A39" s="53"/>
      <c r="B39" s="42" t="s">
        <v>14</v>
      </c>
      <c r="C39" s="43" t="s">
        <v>20</v>
      </c>
      <c r="D39" s="51" t="s">
        <v>16</v>
      </c>
      <c r="E39" s="44">
        <v>144.30000000000001</v>
      </c>
      <c r="F39" s="45">
        <v>3</v>
      </c>
      <c r="G39" s="44">
        <f t="shared" si="0"/>
        <v>432.90000000000003</v>
      </c>
      <c r="H39" s="55"/>
      <c r="I39" s="52"/>
      <c r="J39" s="48">
        <f t="shared" si="1"/>
        <v>0</v>
      </c>
      <c r="K39" s="49"/>
      <c r="L39" s="50"/>
    </row>
    <row r="40" spans="1:13" x14ac:dyDescent="0.2">
      <c r="A40" s="41"/>
      <c r="B40" s="42" t="s">
        <v>14</v>
      </c>
      <c r="C40" s="43" t="s">
        <v>21</v>
      </c>
      <c r="D40" s="51" t="s">
        <v>16</v>
      </c>
      <c r="E40" s="44">
        <v>265.75</v>
      </c>
      <c r="F40" s="45">
        <v>20</v>
      </c>
      <c r="G40" s="44">
        <f>E40*F40</f>
        <v>5315</v>
      </c>
      <c r="H40" s="46"/>
      <c r="I40" s="52"/>
      <c r="J40" s="48">
        <f t="shared" si="1"/>
        <v>0</v>
      </c>
      <c r="K40" s="49"/>
      <c r="L40" s="50"/>
    </row>
    <row r="41" spans="1:13" x14ac:dyDescent="0.2">
      <c r="A41" s="41"/>
      <c r="B41" s="42" t="s">
        <v>14</v>
      </c>
      <c r="C41" s="43" t="s">
        <v>22</v>
      </c>
      <c r="D41" s="51" t="s">
        <v>16</v>
      </c>
      <c r="E41" s="44">
        <v>178.5</v>
      </c>
      <c r="F41" s="45">
        <v>7</v>
      </c>
      <c r="G41" s="44">
        <f t="shared" si="0"/>
        <v>1249.5</v>
      </c>
      <c r="H41" s="46"/>
      <c r="I41" s="52"/>
      <c r="J41" s="48">
        <f t="shared" si="1"/>
        <v>0</v>
      </c>
      <c r="K41" s="49"/>
      <c r="L41" s="50"/>
    </row>
    <row r="42" spans="1:13" x14ac:dyDescent="0.2">
      <c r="A42" s="53"/>
      <c r="B42" s="42" t="s">
        <v>14</v>
      </c>
      <c r="C42" s="43" t="s">
        <v>23</v>
      </c>
      <c r="D42" s="42" t="s">
        <v>16</v>
      </c>
      <c r="E42" s="44">
        <v>56.5</v>
      </c>
      <c r="F42" s="45">
        <v>1</v>
      </c>
      <c r="G42" s="44">
        <f t="shared" si="0"/>
        <v>56.5</v>
      </c>
      <c r="H42" s="46"/>
      <c r="I42" s="47"/>
      <c r="J42" s="48">
        <f t="shared" si="1"/>
        <v>0</v>
      </c>
      <c r="K42" s="49"/>
      <c r="L42" s="50"/>
    </row>
    <row r="43" spans="1:13" x14ac:dyDescent="0.2">
      <c r="A43" s="53"/>
      <c r="B43" s="42" t="s">
        <v>14</v>
      </c>
      <c r="C43" s="43" t="s">
        <v>24</v>
      </c>
      <c r="D43" s="51" t="s">
        <v>16</v>
      </c>
      <c r="E43" s="44">
        <v>126.4</v>
      </c>
      <c r="F43" s="45">
        <v>201</v>
      </c>
      <c r="G43" s="44">
        <f t="shared" si="0"/>
        <v>25406.400000000001</v>
      </c>
      <c r="H43" s="46"/>
      <c r="I43" s="52"/>
      <c r="J43" s="48">
        <f t="shared" si="1"/>
        <v>0</v>
      </c>
      <c r="K43" s="49"/>
      <c r="L43" s="50"/>
    </row>
    <row r="44" spans="1:13" x14ac:dyDescent="0.2">
      <c r="A44" s="53"/>
      <c r="B44" s="42" t="s">
        <v>14</v>
      </c>
      <c r="C44" s="43" t="s">
        <v>25</v>
      </c>
      <c r="D44" s="42" t="s">
        <v>16</v>
      </c>
      <c r="E44" s="44">
        <v>238</v>
      </c>
      <c r="F44" s="45">
        <v>3</v>
      </c>
      <c r="G44" s="44">
        <f t="shared" si="0"/>
        <v>714</v>
      </c>
      <c r="H44" s="46"/>
      <c r="I44" s="52"/>
      <c r="J44" s="48">
        <f t="shared" si="1"/>
        <v>0</v>
      </c>
      <c r="K44" s="49"/>
      <c r="L44" s="50"/>
    </row>
    <row r="45" spans="1:13" x14ac:dyDescent="0.2">
      <c r="A45" s="53"/>
      <c r="B45" s="42" t="s">
        <v>14</v>
      </c>
      <c r="C45" s="43" t="s">
        <v>26</v>
      </c>
      <c r="D45" s="51" t="s">
        <v>16</v>
      </c>
      <c r="E45" s="44">
        <v>238</v>
      </c>
      <c r="F45" s="45">
        <v>4</v>
      </c>
      <c r="G45" s="44">
        <f t="shared" si="0"/>
        <v>952</v>
      </c>
      <c r="H45" s="46"/>
      <c r="I45" s="52"/>
      <c r="J45" s="48">
        <f t="shared" si="1"/>
        <v>0</v>
      </c>
      <c r="K45" s="49"/>
      <c r="L45" s="50"/>
    </row>
    <row r="46" spans="1:13" x14ac:dyDescent="0.2">
      <c r="A46" s="41"/>
      <c r="B46" s="42" t="s">
        <v>14</v>
      </c>
      <c r="C46" s="43" t="s">
        <v>27</v>
      </c>
      <c r="D46" s="51" t="s">
        <v>16</v>
      </c>
      <c r="E46" s="44">
        <v>178.5</v>
      </c>
      <c r="F46" s="45">
        <v>12</v>
      </c>
      <c r="G46" s="44">
        <f t="shared" si="0"/>
        <v>2142</v>
      </c>
      <c r="H46" s="46"/>
      <c r="I46" s="52"/>
      <c r="J46" s="48">
        <f t="shared" si="1"/>
        <v>0</v>
      </c>
      <c r="K46" s="49"/>
      <c r="L46" s="50"/>
    </row>
    <row r="47" spans="1:13" x14ac:dyDescent="0.2">
      <c r="A47" s="53"/>
      <c r="B47" s="42" t="s">
        <v>14</v>
      </c>
      <c r="C47" s="43" t="s">
        <v>28</v>
      </c>
      <c r="D47" s="42" t="s">
        <v>16</v>
      </c>
      <c r="E47" s="44">
        <v>312.39999999999998</v>
      </c>
      <c r="F47" s="45">
        <v>1</v>
      </c>
      <c r="G47" s="44">
        <f t="shared" si="0"/>
        <v>312.39999999999998</v>
      </c>
      <c r="H47" s="46"/>
      <c r="I47" s="52"/>
      <c r="J47" s="48">
        <f t="shared" si="1"/>
        <v>0</v>
      </c>
      <c r="K47" s="49"/>
    </row>
    <row r="48" spans="1:13" x14ac:dyDescent="0.2">
      <c r="A48" s="53"/>
      <c r="B48" s="42" t="s">
        <v>14</v>
      </c>
      <c r="C48" s="56" t="s">
        <v>29</v>
      </c>
      <c r="D48" s="51" t="s">
        <v>16</v>
      </c>
      <c r="E48" s="44">
        <v>178.5</v>
      </c>
      <c r="F48" s="45">
        <v>14</v>
      </c>
      <c r="G48" s="44">
        <f t="shared" si="0"/>
        <v>2499</v>
      </c>
      <c r="H48" s="46"/>
      <c r="I48" s="52"/>
      <c r="J48" s="48">
        <f t="shared" si="1"/>
        <v>0</v>
      </c>
      <c r="K48" s="49"/>
      <c r="L48" s="50"/>
    </row>
    <row r="49" spans="1:13" x14ac:dyDescent="0.2">
      <c r="A49" s="53"/>
      <c r="B49" s="42" t="s">
        <v>14</v>
      </c>
      <c r="C49" s="43" t="s">
        <v>30</v>
      </c>
      <c r="D49" s="51" t="s">
        <v>31</v>
      </c>
      <c r="E49" s="44">
        <v>215.7</v>
      </c>
      <c r="F49" s="45">
        <v>1</v>
      </c>
      <c r="G49" s="44">
        <f t="shared" si="0"/>
        <v>215.7</v>
      </c>
      <c r="H49" s="46"/>
      <c r="I49" s="52"/>
      <c r="J49" s="48">
        <f t="shared" si="1"/>
        <v>0</v>
      </c>
      <c r="K49" s="49"/>
      <c r="L49" s="50"/>
    </row>
    <row r="50" spans="1:13" x14ac:dyDescent="0.2">
      <c r="A50" s="53"/>
      <c r="B50" s="42" t="s">
        <v>14</v>
      </c>
      <c r="C50" s="43" t="s">
        <v>32</v>
      </c>
      <c r="D50" s="51" t="s">
        <v>16</v>
      </c>
      <c r="E50" s="44">
        <v>202.3</v>
      </c>
      <c r="F50" s="45">
        <v>2</v>
      </c>
      <c r="G50" s="44">
        <f t="shared" si="0"/>
        <v>404.6</v>
      </c>
      <c r="H50" s="46"/>
      <c r="I50" s="52"/>
      <c r="J50" s="48">
        <f t="shared" si="1"/>
        <v>0</v>
      </c>
      <c r="K50" s="49"/>
      <c r="L50" s="50"/>
    </row>
    <row r="51" spans="1:13" x14ac:dyDescent="0.2">
      <c r="A51" s="57"/>
      <c r="B51" s="42" t="s">
        <v>14</v>
      </c>
      <c r="C51" s="43" t="s">
        <v>33</v>
      </c>
      <c r="D51" s="51" t="s">
        <v>16</v>
      </c>
      <c r="E51" s="44">
        <v>202.3</v>
      </c>
      <c r="F51" s="45">
        <v>18</v>
      </c>
      <c r="G51" s="44">
        <f t="shared" si="0"/>
        <v>3641.4</v>
      </c>
      <c r="H51" s="58"/>
      <c r="I51" s="59"/>
      <c r="J51" s="48">
        <f t="shared" si="1"/>
        <v>0</v>
      </c>
      <c r="K51" s="49"/>
      <c r="L51" s="50"/>
    </row>
    <row r="52" spans="1:13" x14ac:dyDescent="0.2">
      <c r="A52" s="57"/>
      <c r="B52" s="42" t="s">
        <v>14</v>
      </c>
      <c r="C52" s="43" t="s">
        <v>34</v>
      </c>
      <c r="D52" s="51" t="s">
        <v>16</v>
      </c>
      <c r="E52" s="44">
        <v>193.4</v>
      </c>
      <c r="F52" s="45">
        <v>2</v>
      </c>
      <c r="G52" s="44">
        <f t="shared" si="0"/>
        <v>386.8</v>
      </c>
      <c r="H52" s="58"/>
      <c r="I52" s="59"/>
      <c r="J52" s="48">
        <f t="shared" si="1"/>
        <v>0</v>
      </c>
      <c r="K52" s="49"/>
      <c r="L52" s="50"/>
    </row>
    <row r="53" spans="1:13" x14ac:dyDescent="0.2">
      <c r="A53" s="41"/>
      <c r="B53" s="42" t="s">
        <v>14</v>
      </c>
      <c r="C53" s="43" t="s">
        <v>35</v>
      </c>
      <c r="D53" s="42" t="s">
        <v>16</v>
      </c>
      <c r="E53" s="44">
        <v>193.4</v>
      </c>
      <c r="F53" s="45">
        <v>4</v>
      </c>
      <c r="G53" s="44">
        <f t="shared" si="0"/>
        <v>773.6</v>
      </c>
      <c r="H53" s="46"/>
      <c r="I53" s="52"/>
      <c r="J53" s="48">
        <f t="shared" si="1"/>
        <v>0</v>
      </c>
      <c r="K53" s="49"/>
      <c r="L53" s="50"/>
    </row>
    <row r="54" spans="1:13" x14ac:dyDescent="0.2">
      <c r="A54" s="41"/>
      <c r="B54" s="42" t="s">
        <v>14</v>
      </c>
      <c r="C54" s="43" t="s">
        <v>36</v>
      </c>
      <c r="D54" s="51" t="s">
        <v>16</v>
      </c>
      <c r="E54" s="44">
        <v>96.7</v>
      </c>
      <c r="F54" s="45">
        <v>1</v>
      </c>
      <c r="G54" s="44">
        <f t="shared" si="0"/>
        <v>96.7</v>
      </c>
      <c r="H54" s="46"/>
      <c r="I54" s="52"/>
      <c r="J54" s="48">
        <f t="shared" si="1"/>
        <v>0</v>
      </c>
      <c r="K54" s="49"/>
      <c r="L54" s="50"/>
    </row>
    <row r="55" spans="1:13" x14ac:dyDescent="0.2">
      <c r="A55" s="41"/>
      <c r="B55" s="42" t="s">
        <v>14</v>
      </c>
      <c r="C55" s="43" t="s">
        <v>37</v>
      </c>
      <c r="D55" s="51" t="s">
        <v>16</v>
      </c>
      <c r="E55" s="44">
        <v>163.6</v>
      </c>
      <c r="F55" s="45">
        <v>7</v>
      </c>
      <c r="G55" s="44">
        <f t="shared" si="0"/>
        <v>1145.2</v>
      </c>
      <c r="H55" s="46"/>
      <c r="I55" s="52"/>
      <c r="J55" s="48">
        <f t="shared" si="1"/>
        <v>0</v>
      </c>
      <c r="K55" s="49"/>
      <c r="L55" s="50"/>
    </row>
    <row r="56" spans="1:13" x14ac:dyDescent="0.2">
      <c r="A56" s="41"/>
      <c r="B56" s="42" t="s">
        <v>14</v>
      </c>
      <c r="C56" s="43" t="s">
        <v>38</v>
      </c>
      <c r="D56" s="51" t="s">
        <v>16</v>
      </c>
      <c r="E56" s="44">
        <v>96.7</v>
      </c>
      <c r="F56" s="45">
        <v>15</v>
      </c>
      <c r="G56" s="44">
        <f t="shared" si="0"/>
        <v>1450.5</v>
      </c>
      <c r="H56" s="46"/>
      <c r="I56" s="52"/>
      <c r="J56" s="48">
        <f t="shared" si="1"/>
        <v>0</v>
      </c>
      <c r="K56" s="49"/>
      <c r="L56" s="50"/>
    </row>
    <row r="57" spans="1:13" x14ac:dyDescent="0.2">
      <c r="A57" s="53"/>
      <c r="B57" s="42" t="s">
        <v>14</v>
      </c>
      <c r="C57" s="43" t="s">
        <v>39</v>
      </c>
      <c r="D57" s="51" t="s">
        <v>16</v>
      </c>
      <c r="E57" s="44">
        <v>160.69999999999999</v>
      </c>
      <c r="F57" s="45">
        <v>1</v>
      </c>
      <c r="G57" s="44">
        <f t="shared" si="0"/>
        <v>160.69999999999999</v>
      </c>
      <c r="H57" s="46"/>
      <c r="I57" s="47"/>
      <c r="J57" s="48">
        <f t="shared" si="1"/>
        <v>0</v>
      </c>
      <c r="K57" s="49"/>
      <c r="L57" s="50"/>
    </row>
    <row r="58" spans="1:13" s="1" customFormat="1" x14ac:dyDescent="0.2">
      <c r="A58" s="25"/>
      <c r="B58" s="42" t="s">
        <v>14</v>
      </c>
      <c r="C58" s="43" t="s">
        <v>40</v>
      </c>
      <c r="D58" s="51" t="s">
        <v>16</v>
      </c>
      <c r="E58" s="44">
        <v>133.9</v>
      </c>
      <c r="F58" s="45">
        <v>2</v>
      </c>
      <c r="G58" s="44">
        <f t="shared" si="0"/>
        <v>267.8</v>
      </c>
      <c r="H58" s="40"/>
      <c r="I58" s="60"/>
      <c r="J58" s="48">
        <f t="shared" si="1"/>
        <v>0</v>
      </c>
      <c r="K58" s="32"/>
      <c r="M58" s="32"/>
    </row>
    <row r="59" spans="1:13" x14ac:dyDescent="0.2">
      <c r="A59" s="41"/>
      <c r="B59" s="42" t="s">
        <v>14</v>
      </c>
      <c r="C59" s="43" t="s">
        <v>41</v>
      </c>
      <c r="D59" s="51" t="s">
        <v>16</v>
      </c>
      <c r="E59" s="44">
        <v>133.9</v>
      </c>
      <c r="F59" s="45">
        <v>6</v>
      </c>
      <c r="G59" s="44">
        <f t="shared" si="0"/>
        <v>803.40000000000009</v>
      </c>
      <c r="H59" s="46"/>
      <c r="I59" s="47"/>
      <c r="J59" s="48">
        <f t="shared" si="1"/>
        <v>0</v>
      </c>
      <c r="K59" s="49"/>
      <c r="L59" s="50"/>
    </row>
    <row r="60" spans="1:13" x14ac:dyDescent="0.2">
      <c r="A60" s="41"/>
      <c r="B60" s="42" t="s">
        <v>14</v>
      </c>
      <c r="C60" s="43" t="s">
        <v>42</v>
      </c>
      <c r="D60" s="51" t="s">
        <v>43</v>
      </c>
      <c r="E60" s="44">
        <v>357</v>
      </c>
      <c r="F60" s="45">
        <v>1</v>
      </c>
      <c r="G60" s="44">
        <f t="shared" si="0"/>
        <v>357</v>
      </c>
      <c r="H60" s="46"/>
      <c r="I60" s="47"/>
      <c r="J60" s="48">
        <f t="shared" si="1"/>
        <v>0</v>
      </c>
      <c r="K60" s="49"/>
      <c r="L60" s="50"/>
    </row>
    <row r="61" spans="1:13" x14ac:dyDescent="0.2">
      <c r="A61" s="41"/>
      <c r="B61" s="42" t="s">
        <v>14</v>
      </c>
      <c r="C61" s="43" t="s">
        <v>44</v>
      </c>
      <c r="D61" s="51" t="s">
        <v>16</v>
      </c>
      <c r="E61" s="44">
        <v>267.8</v>
      </c>
      <c r="F61" s="45">
        <v>3</v>
      </c>
      <c r="G61" s="44">
        <f t="shared" si="0"/>
        <v>803.40000000000009</v>
      </c>
      <c r="H61" s="46"/>
      <c r="I61" s="52"/>
      <c r="J61" s="48">
        <f t="shared" si="1"/>
        <v>0</v>
      </c>
      <c r="K61" s="49"/>
      <c r="L61" s="50"/>
    </row>
    <row r="62" spans="1:13" x14ac:dyDescent="0.2">
      <c r="A62" s="53"/>
      <c r="B62" s="42" t="s">
        <v>14</v>
      </c>
      <c r="C62" s="43" t="s">
        <v>45</v>
      </c>
      <c r="D62" s="51" t="s">
        <v>16</v>
      </c>
      <c r="E62" s="44">
        <v>96.7</v>
      </c>
      <c r="F62" s="45">
        <v>6</v>
      </c>
      <c r="G62" s="44">
        <f t="shared" si="0"/>
        <v>580.20000000000005</v>
      </c>
      <c r="H62" s="55"/>
      <c r="I62" s="47"/>
      <c r="J62" s="48">
        <f t="shared" si="1"/>
        <v>0</v>
      </c>
      <c r="K62" s="49"/>
      <c r="L62" s="50"/>
    </row>
    <row r="63" spans="1:13" x14ac:dyDescent="0.2">
      <c r="A63" s="53"/>
      <c r="B63" s="42" t="s">
        <v>14</v>
      </c>
      <c r="C63" s="43" t="s">
        <v>46</v>
      </c>
      <c r="D63" s="51" t="s">
        <v>16</v>
      </c>
      <c r="E63" s="44">
        <v>141.31</v>
      </c>
      <c r="F63" s="45">
        <v>2</v>
      </c>
      <c r="G63" s="44">
        <f t="shared" si="0"/>
        <v>282.62</v>
      </c>
      <c r="H63" s="55"/>
      <c r="I63" s="52"/>
      <c r="J63" s="48">
        <f t="shared" si="1"/>
        <v>0</v>
      </c>
      <c r="K63" s="49"/>
      <c r="L63" s="50"/>
    </row>
    <row r="64" spans="1:13" x14ac:dyDescent="0.2">
      <c r="A64" s="53"/>
      <c r="B64" s="42" t="s">
        <v>14</v>
      </c>
      <c r="C64" s="43" t="s">
        <v>47</v>
      </c>
      <c r="D64" s="51" t="s">
        <v>16</v>
      </c>
      <c r="E64" s="44">
        <v>178.5</v>
      </c>
      <c r="F64" s="45">
        <v>24</v>
      </c>
      <c r="G64" s="44">
        <f t="shared" si="0"/>
        <v>4284</v>
      </c>
      <c r="H64" s="55"/>
      <c r="I64" s="47"/>
      <c r="J64" s="48">
        <f t="shared" si="1"/>
        <v>0</v>
      </c>
      <c r="K64" s="49"/>
      <c r="L64" s="50"/>
    </row>
    <row r="65" spans="1:12" x14ac:dyDescent="0.2">
      <c r="A65" s="53"/>
      <c r="B65" s="42" t="s">
        <v>14</v>
      </c>
      <c r="C65" s="43" t="s">
        <v>48</v>
      </c>
      <c r="D65" s="51" t="s">
        <v>16</v>
      </c>
      <c r="E65" s="44">
        <v>96.7</v>
      </c>
      <c r="F65" s="45">
        <v>35</v>
      </c>
      <c r="G65" s="44">
        <f t="shared" si="0"/>
        <v>3384.5</v>
      </c>
      <c r="H65" s="55"/>
      <c r="I65" s="52"/>
      <c r="J65" s="48">
        <f t="shared" si="1"/>
        <v>0</v>
      </c>
      <c r="K65" s="49"/>
      <c r="L65" s="50"/>
    </row>
    <row r="66" spans="1:12" x14ac:dyDescent="0.2">
      <c r="A66" s="41"/>
      <c r="B66" s="42" t="s">
        <v>14</v>
      </c>
      <c r="C66" s="43" t="s">
        <v>49</v>
      </c>
      <c r="D66" s="51" t="s">
        <v>16</v>
      </c>
      <c r="E66" s="44">
        <v>59.5</v>
      </c>
      <c r="F66" s="45">
        <v>5</v>
      </c>
      <c r="G66" s="44">
        <f t="shared" si="0"/>
        <v>297.5</v>
      </c>
      <c r="H66" s="46"/>
      <c r="I66" s="52"/>
      <c r="J66" s="48">
        <f t="shared" si="1"/>
        <v>0</v>
      </c>
      <c r="K66" s="49"/>
      <c r="L66" s="50"/>
    </row>
    <row r="67" spans="1:12" x14ac:dyDescent="0.2">
      <c r="A67" s="53"/>
      <c r="B67" s="42" t="s">
        <v>14</v>
      </c>
      <c r="C67" s="43" t="s">
        <v>50</v>
      </c>
      <c r="D67" s="42" t="s">
        <v>16</v>
      </c>
      <c r="E67" s="44">
        <v>223.1</v>
      </c>
      <c r="F67" s="45">
        <v>3</v>
      </c>
      <c r="G67" s="44">
        <f t="shared" si="0"/>
        <v>669.3</v>
      </c>
      <c r="H67" s="46"/>
      <c r="I67" s="47"/>
      <c r="J67" s="48">
        <f t="shared" si="1"/>
        <v>0</v>
      </c>
      <c r="K67" s="49"/>
      <c r="L67" s="50"/>
    </row>
    <row r="68" spans="1:12" x14ac:dyDescent="0.2">
      <c r="A68" s="53"/>
      <c r="B68" s="42" t="s">
        <v>14</v>
      </c>
      <c r="C68" s="43" t="s">
        <v>51</v>
      </c>
      <c r="D68" s="51" t="s">
        <v>16</v>
      </c>
      <c r="E68" s="44">
        <v>446.3</v>
      </c>
      <c r="F68" s="45">
        <v>13</v>
      </c>
      <c r="G68" s="44">
        <f t="shared" si="0"/>
        <v>5801.9000000000005</v>
      </c>
      <c r="H68" s="46"/>
      <c r="I68" s="52"/>
      <c r="J68" s="48">
        <f t="shared" si="1"/>
        <v>0</v>
      </c>
      <c r="K68" s="49"/>
      <c r="L68" s="50"/>
    </row>
    <row r="69" spans="1:12" x14ac:dyDescent="0.2">
      <c r="A69" s="53"/>
      <c r="B69" s="42" t="s">
        <v>14</v>
      </c>
      <c r="C69" s="56" t="s">
        <v>52</v>
      </c>
      <c r="D69" s="51" t="s">
        <v>16</v>
      </c>
      <c r="E69" s="44">
        <v>185.9</v>
      </c>
      <c r="F69" s="45">
        <v>1</v>
      </c>
      <c r="G69" s="44">
        <f>E69*F69</f>
        <v>185.9</v>
      </c>
      <c r="H69" s="46"/>
      <c r="I69" s="52"/>
      <c r="J69" s="48">
        <f t="shared" si="1"/>
        <v>0</v>
      </c>
      <c r="K69" s="49"/>
      <c r="L69" s="50"/>
    </row>
    <row r="70" spans="1:12" x14ac:dyDescent="0.2">
      <c r="A70" s="53"/>
      <c r="B70" s="42" t="s">
        <v>14</v>
      </c>
      <c r="C70" s="56" t="s">
        <v>52</v>
      </c>
      <c r="D70" s="51" t="s">
        <v>53</v>
      </c>
      <c r="E70" s="44">
        <v>245.4</v>
      </c>
      <c r="F70" s="45">
        <v>4</v>
      </c>
      <c r="G70" s="44">
        <f t="shared" si="0"/>
        <v>981.6</v>
      </c>
      <c r="H70" s="46"/>
      <c r="I70" s="52"/>
      <c r="J70" s="48">
        <f t="shared" si="1"/>
        <v>0</v>
      </c>
      <c r="K70" s="49"/>
      <c r="L70" s="50"/>
    </row>
    <row r="71" spans="1:12" x14ac:dyDescent="0.2">
      <c r="A71" s="53"/>
      <c r="B71" s="42" t="s">
        <v>14</v>
      </c>
      <c r="C71" s="43" t="s">
        <v>54</v>
      </c>
      <c r="D71" s="51" t="s">
        <v>16</v>
      </c>
      <c r="E71" s="44">
        <v>215.7</v>
      </c>
      <c r="F71" s="45">
        <v>14</v>
      </c>
      <c r="G71" s="44">
        <f t="shared" si="0"/>
        <v>3019.7999999999997</v>
      </c>
      <c r="H71" s="46"/>
      <c r="I71" s="52"/>
      <c r="J71" s="48">
        <f t="shared" si="1"/>
        <v>0</v>
      </c>
      <c r="K71" s="49"/>
      <c r="L71" s="50"/>
    </row>
    <row r="72" spans="1:12" x14ac:dyDescent="0.2">
      <c r="A72" s="41"/>
      <c r="B72" s="42" t="s">
        <v>14</v>
      </c>
      <c r="C72" s="43" t="s">
        <v>55</v>
      </c>
      <c r="D72" s="51" t="s">
        <v>16</v>
      </c>
      <c r="E72" s="44">
        <v>62.5</v>
      </c>
      <c r="F72" s="45">
        <v>25</v>
      </c>
      <c r="G72" s="44">
        <f>E72*F72</f>
        <v>1562.5</v>
      </c>
      <c r="H72" s="46"/>
      <c r="I72" s="52"/>
      <c r="J72" s="48">
        <f t="shared" si="1"/>
        <v>0</v>
      </c>
      <c r="K72" s="49"/>
      <c r="L72" s="50"/>
    </row>
    <row r="73" spans="1:12" x14ac:dyDescent="0.2">
      <c r="A73" s="41"/>
      <c r="B73" s="42" t="s">
        <v>14</v>
      </c>
      <c r="C73" s="43" t="s">
        <v>55</v>
      </c>
      <c r="D73" s="51" t="s">
        <v>53</v>
      </c>
      <c r="E73" s="44">
        <v>81.8</v>
      </c>
      <c r="F73" s="45">
        <v>16</v>
      </c>
      <c r="G73" s="44">
        <f t="shared" si="0"/>
        <v>1308.8</v>
      </c>
      <c r="H73" s="46"/>
      <c r="I73" s="52"/>
      <c r="J73" s="48">
        <f t="shared" si="1"/>
        <v>0</v>
      </c>
      <c r="K73" s="49"/>
      <c r="L73" s="50"/>
    </row>
    <row r="74" spans="1:12" x14ac:dyDescent="0.2">
      <c r="A74" s="53"/>
      <c r="B74" s="42" t="s">
        <v>14</v>
      </c>
      <c r="C74" s="43" t="s">
        <v>56</v>
      </c>
      <c r="D74" s="51" t="s">
        <v>16</v>
      </c>
      <c r="E74" s="44">
        <v>81.8</v>
      </c>
      <c r="F74" s="45">
        <v>6</v>
      </c>
      <c r="G74" s="44">
        <f t="shared" si="0"/>
        <v>490.79999999999995</v>
      </c>
      <c r="H74" s="46"/>
      <c r="I74" s="52"/>
      <c r="J74" s="48">
        <f t="shared" si="1"/>
        <v>0</v>
      </c>
      <c r="K74" s="49"/>
    </row>
    <row r="75" spans="1:12" x14ac:dyDescent="0.2">
      <c r="A75" s="53"/>
      <c r="B75" s="42" t="s">
        <v>14</v>
      </c>
      <c r="C75" s="43" t="s">
        <v>57</v>
      </c>
      <c r="D75" s="42" t="s">
        <v>16</v>
      </c>
      <c r="E75" s="44">
        <v>171.1</v>
      </c>
      <c r="F75" s="45">
        <v>15</v>
      </c>
      <c r="G75" s="44">
        <f t="shared" si="0"/>
        <v>2566.5</v>
      </c>
      <c r="H75" s="46"/>
      <c r="I75" s="52"/>
      <c r="J75" s="48">
        <f t="shared" si="1"/>
        <v>0</v>
      </c>
      <c r="K75" s="49"/>
      <c r="L75" s="50"/>
    </row>
    <row r="76" spans="1:12" x14ac:dyDescent="0.2">
      <c r="A76" s="53"/>
      <c r="B76" s="42" t="s">
        <v>14</v>
      </c>
      <c r="C76" s="43" t="s">
        <v>58</v>
      </c>
      <c r="D76" s="51" t="s">
        <v>16</v>
      </c>
      <c r="E76" s="44">
        <v>223.1</v>
      </c>
      <c r="F76" s="45">
        <v>103</v>
      </c>
      <c r="G76" s="44">
        <f t="shared" si="0"/>
        <v>22979.3</v>
      </c>
      <c r="H76" s="46"/>
      <c r="I76" s="52"/>
      <c r="J76" s="48">
        <f t="shared" si="1"/>
        <v>0</v>
      </c>
      <c r="K76" s="49"/>
      <c r="L76" s="50"/>
    </row>
    <row r="77" spans="1:12" x14ac:dyDescent="0.2">
      <c r="A77" s="53"/>
      <c r="B77" s="42" t="s">
        <v>14</v>
      </c>
      <c r="C77" s="43" t="s">
        <v>59</v>
      </c>
      <c r="D77" s="51" t="s">
        <v>16</v>
      </c>
      <c r="E77" s="44">
        <v>163.6</v>
      </c>
      <c r="F77" s="45">
        <v>3</v>
      </c>
      <c r="G77" s="44">
        <f t="shared" si="0"/>
        <v>490.79999999999995</v>
      </c>
      <c r="H77" s="46"/>
      <c r="I77" s="52"/>
      <c r="J77" s="48">
        <f t="shared" si="1"/>
        <v>0</v>
      </c>
      <c r="K77" s="49"/>
      <c r="L77" s="50"/>
    </row>
    <row r="78" spans="1:12" x14ac:dyDescent="0.2">
      <c r="A78" s="57"/>
      <c r="B78" s="42" t="s">
        <v>14</v>
      </c>
      <c r="C78" s="43" t="s">
        <v>60</v>
      </c>
      <c r="D78" s="51" t="s">
        <v>16</v>
      </c>
      <c r="E78" s="44">
        <v>238</v>
      </c>
      <c r="F78" s="45">
        <v>16</v>
      </c>
      <c r="G78" s="44">
        <f t="shared" si="0"/>
        <v>3808</v>
      </c>
      <c r="H78" s="58"/>
      <c r="I78" s="59"/>
      <c r="J78" s="48">
        <f t="shared" si="1"/>
        <v>0</v>
      </c>
      <c r="K78" s="49"/>
      <c r="L78" s="50"/>
    </row>
    <row r="79" spans="1:12" x14ac:dyDescent="0.2">
      <c r="A79" s="57"/>
      <c r="B79" s="42" t="s">
        <v>14</v>
      </c>
      <c r="C79" s="43" t="s">
        <v>61</v>
      </c>
      <c r="D79" s="51" t="s">
        <v>16</v>
      </c>
      <c r="E79" s="44">
        <v>245.4</v>
      </c>
      <c r="F79" s="45">
        <v>1</v>
      </c>
      <c r="G79" s="44">
        <f t="shared" si="0"/>
        <v>245.4</v>
      </c>
      <c r="H79" s="58"/>
      <c r="I79" s="59"/>
      <c r="J79" s="48">
        <f t="shared" si="1"/>
        <v>0</v>
      </c>
      <c r="K79" s="49"/>
      <c r="L79" s="50"/>
    </row>
    <row r="80" spans="1:12" x14ac:dyDescent="0.2">
      <c r="A80" s="41"/>
      <c r="B80" s="42" t="s">
        <v>14</v>
      </c>
      <c r="C80" s="43" t="s">
        <v>62</v>
      </c>
      <c r="D80" s="42" t="s">
        <v>16</v>
      </c>
      <c r="E80" s="44">
        <v>77.400000000000006</v>
      </c>
      <c r="F80" s="45">
        <v>10</v>
      </c>
      <c r="G80" s="44">
        <f t="shared" si="0"/>
        <v>774</v>
      </c>
      <c r="H80" s="46"/>
      <c r="I80" s="52"/>
      <c r="J80" s="48">
        <f t="shared" si="1"/>
        <v>0</v>
      </c>
      <c r="K80" s="49"/>
      <c r="L80" s="50"/>
    </row>
    <row r="81" spans="1:13" x14ac:dyDescent="0.2">
      <c r="A81" s="41"/>
      <c r="B81" s="42" t="s">
        <v>14</v>
      </c>
      <c r="C81" s="43" t="s">
        <v>63</v>
      </c>
      <c r="D81" s="51" t="s">
        <v>16</v>
      </c>
      <c r="E81" s="44">
        <v>163.6</v>
      </c>
      <c r="F81" s="45">
        <v>2</v>
      </c>
      <c r="G81" s="44">
        <f t="shared" si="0"/>
        <v>327.2</v>
      </c>
      <c r="H81" s="46"/>
      <c r="I81" s="52"/>
      <c r="J81" s="48">
        <f t="shared" si="1"/>
        <v>0</v>
      </c>
      <c r="K81" s="49"/>
      <c r="L81" s="50"/>
    </row>
    <row r="82" spans="1:13" x14ac:dyDescent="0.2">
      <c r="A82" s="41"/>
      <c r="B82" s="42" t="s">
        <v>14</v>
      </c>
      <c r="C82" s="43" t="s">
        <v>64</v>
      </c>
      <c r="D82" s="51" t="s">
        <v>16</v>
      </c>
      <c r="E82" s="44">
        <v>104.1</v>
      </c>
      <c r="F82" s="45">
        <v>3</v>
      </c>
      <c r="G82" s="44">
        <f t="shared" si="0"/>
        <v>312.29999999999995</v>
      </c>
      <c r="H82" s="46"/>
      <c r="I82" s="52"/>
      <c r="J82" s="48">
        <f t="shared" si="1"/>
        <v>0</v>
      </c>
      <c r="K82" s="49"/>
      <c r="L82" s="50"/>
    </row>
    <row r="83" spans="1:13" x14ac:dyDescent="0.2">
      <c r="A83" s="41"/>
      <c r="B83" s="42" t="s">
        <v>14</v>
      </c>
      <c r="C83" s="43" t="s">
        <v>65</v>
      </c>
      <c r="D83" s="51" t="s">
        <v>16</v>
      </c>
      <c r="E83" s="44">
        <v>249.9</v>
      </c>
      <c r="F83" s="45">
        <v>11</v>
      </c>
      <c r="G83" s="44">
        <f t="shared" si="0"/>
        <v>2748.9</v>
      </c>
      <c r="H83" s="46"/>
      <c r="I83" s="52"/>
      <c r="J83" s="48">
        <f t="shared" si="1"/>
        <v>0</v>
      </c>
      <c r="K83" s="49"/>
      <c r="L83" s="50"/>
    </row>
    <row r="84" spans="1:13" x14ac:dyDescent="0.2">
      <c r="A84" s="53"/>
      <c r="B84" s="42" t="s">
        <v>14</v>
      </c>
      <c r="C84" s="43" t="s">
        <v>66</v>
      </c>
      <c r="D84" s="51" t="s">
        <v>16</v>
      </c>
      <c r="E84" s="44">
        <v>156.19999999999999</v>
      </c>
      <c r="F84" s="45">
        <v>10</v>
      </c>
      <c r="G84" s="44">
        <f t="shared" si="0"/>
        <v>1562</v>
      </c>
      <c r="H84" s="46"/>
      <c r="I84" s="47"/>
      <c r="J84" s="48">
        <f t="shared" si="1"/>
        <v>0</v>
      </c>
      <c r="K84" s="49"/>
      <c r="L84" s="50"/>
    </row>
    <row r="85" spans="1:13" x14ac:dyDescent="0.2">
      <c r="A85" s="53"/>
      <c r="B85" s="42" t="s">
        <v>14</v>
      </c>
      <c r="C85" s="43" t="s">
        <v>67</v>
      </c>
      <c r="D85" s="51" t="s">
        <v>16</v>
      </c>
      <c r="E85" s="44">
        <v>141.30000000000001</v>
      </c>
      <c r="F85" s="45">
        <v>1</v>
      </c>
      <c r="G85" s="44">
        <f t="shared" si="0"/>
        <v>141.30000000000001</v>
      </c>
      <c r="H85" s="46"/>
      <c r="I85" s="52"/>
      <c r="J85" s="48">
        <f t="shared" si="1"/>
        <v>0</v>
      </c>
      <c r="K85" s="49"/>
    </row>
    <row r="86" spans="1:13" s="1" customFormat="1" x14ac:dyDescent="0.2">
      <c r="A86" s="25"/>
      <c r="B86" s="42" t="s">
        <v>14</v>
      </c>
      <c r="C86" s="43" t="s">
        <v>68</v>
      </c>
      <c r="D86" s="51" t="s">
        <v>16</v>
      </c>
      <c r="E86" s="44">
        <v>133.9</v>
      </c>
      <c r="F86" s="45">
        <v>52</v>
      </c>
      <c r="G86" s="44">
        <f t="shared" si="0"/>
        <v>6962.8</v>
      </c>
      <c r="H86" s="40"/>
      <c r="I86" s="60"/>
      <c r="J86" s="48">
        <f t="shared" si="1"/>
        <v>0</v>
      </c>
      <c r="K86" s="32"/>
      <c r="M86" s="32"/>
    </row>
    <row r="87" spans="1:13" x14ac:dyDescent="0.2">
      <c r="A87" s="41"/>
      <c r="B87" s="42" t="s">
        <v>14</v>
      </c>
      <c r="C87" s="43" t="s">
        <v>69</v>
      </c>
      <c r="D87" s="51" t="s">
        <v>16</v>
      </c>
      <c r="E87" s="44">
        <v>55</v>
      </c>
      <c r="F87" s="45">
        <v>3</v>
      </c>
      <c r="G87" s="44">
        <f t="shared" si="0"/>
        <v>165</v>
      </c>
      <c r="H87" s="46"/>
      <c r="I87" s="47"/>
      <c r="J87" s="48">
        <f t="shared" si="1"/>
        <v>0</v>
      </c>
      <c r="K87" s="49"/>
      <c r="L87" s="50"/>
    </row>
    <row r="88" spans="1:13" x14ac:dyDescent="0.2">
      <c r="A88" s="41"/>
      <c r="B88" s="42" t="s">
        <v>14</v>
      </c>
      <c r="C88" s="43" t="s">
        <v>70</v>
      </c>
      <c r="D88" s="51" t="s">
        <v>16</v>
      </c>
      <c r="E88" s="44">
        <v>62.5</v>
      </c>
      <c r="F88" s="45">
        <v>15</v>
      </c>
      <c r="G88" s="44">
        <f t="shared" si="0"/>
        <v>937.5</v>
      </c>
      <c r="H88" s="46"/>
      <c r="I88" s="47"/>
      <c r="J88" s="48">
        <f t="shared" si="1"/>
        <v>0</v>
      </c>
      <c r="K88" s="49"/>
      <c r="L88" s="50"/>
    </row>
    <row r="89" spans="1:13" x14ac:dyDescent="0.2">
      <c r="A89" s="41"/>
      <c r="B89" s="42" t="s">
        <v>14</v>
      </c>
      <c r="C89" s="43" t="s">
        <v>71</v>
      </c>
      <c r="D89" s="51" t="s">
        <v>16</v>
      </c>
      <c r="E89" s="44">
        <v>166.6</v>
      </c>
      <c r="F89" s="45">
        <v>20</v>
      </c>
      <c r="G89" s="44">
        <f t="shared" si="0"/>
        <v>3332</v>
      </c>
      <c r="H89" s="46"/>
      <c r="I89" s="52"/>
      <c r="J89" s="48">
        <f t="shared" si="1"/>
        <v>0</v>
      </c>
      <c r="K89" s="49"/>
      <c r="L89" s="50"/>
    </row>
    <row r="90" spans="1:13" ht="12.75" customHeight="1" x14ac:dyDescent="0.2">
      <c r="D90" s="61"/>
    </row>
    <row r="91" spans="1:13" ht="16.5" customHeight="1" thickBot="1" x14ac:dyDescent="0.25">
      <c r="A91" s="53"/>
      <c r="B91" s="62"/>
      <c r="C91" s="63"/>
      <c r="D91" s="64"/>
      <c r="E91" s="65" t="s">
        <v>72</v>
      </c>
      <c r="F91" s="66">
        <f>SUM(F35:F89)</f>
        <v>779</v>
      </c>
      <c r="G91" s="67"/>
      <c r="H91" s="68"/>
      <c r="I91" s="65"/>
      <c r="J91" s="69"/>
      <c r="K91" s="49"/>
      <c r="L91" s="50"/>
    </row>
    <row r="92" spans="1:13" ht="16.5" customHeight="1" thickBot="1" x14ac:dyDescent="0.25">
      <c r="A92" s="70"/>
      <c r="B92" s="71"/>
      <c r="C92" s="72" t="s">
        <v>73</v>
      </c>
      <c r="D92" s="72"/>
      <c r="E92" s="73"/>
      <c r="F92" s="74"/>
      <c r="G92" s="75">
        <f>SUM(G35:G89)</f>
        <v>124805.52</v>
      </c>
      <c r="H92" s="76"/>
      <c r="I92" s="77"/>
      <c r="J92" s="78">
        <f>SUM(J36:J89)</f>
        <v>0</v>
      </c>
      <c r="K92" s="49"/>
    </row>
    <row r="93" spans="1:13" ht="12.75" customHeight="1" x14ac:dyDescent="0.2">
      <c r="A93" s="70"/>
      <c r="B93" s="70"/>
      <c r="C93" s="70"/>
      <c r="D93" s="70"/>
      <c r="F93" s="79"/>
      <c r="H93" s="80"/>
      <c r="I93" s="80"/>
      <c r="J93" s="80"/>
      <c r="K93" s="80"/>
    </row>
    <row r="94" spans="1:13" ht="12.75" customHeight="1" x14ac:dyDescent="0.2">
      <c r="A94" s="70"/>
      <c r="B94" s="70"/>
      <c r="C94" s="70"/>
      <c r="D94" s="70"/>
      <c r="F94" s="81"/>
      <c r="H94" s="80"/>
      <c r="I94" s="80"/>
      <c r="J94" s="80"/>
      <c r="K94" s="80"/>
    </row>
    <row r="96" spans="1:13" ht="13.5" thickBot="1" x14ac:dyDescent="0.25">
      <c r="B96" s="82"/>
      <c r="C96" s="83"/>
      <c r="D96" s="83"/>
      <c r="E96" s="84"/>
      <c r="F96" s="85"/>
      <c r="G96" s="82"/>
      <c r="H96" s="84"/>
      <c r="I96" s="84"/>
      <c r="J96" s="84"/>
      <c r="K96" s="86"/>
      <c r="L96" s="2"/>
    </row>
    <row r="97" spans="1:13" ht="12.75" customHeight="1" x14ac:dyDescent="0.2">
      <c r="C97" s="87"/>
      <c r="D97" s="88"/>
      <c r="F97" s="89"/>
      <c r="G97" s="49"/>
      <c r="H97" s="86"/>
      <c r="J97" s="86"/>
      <c r="K97" s="86"/>
      <c r="L97" s="2"/>
    </row>
    <row r="98" spans="1:13" ht="16.5" customHeight="1" x14ac:dyDescent="0.15">
      <c r="C98" s="49"/>
      <c r="D98" s="49"/>
      <c r="E98" s="86"/>
      <c r="G98" s="90" t="s">
        <v>74</v>
      </c>
      <c r="I98" s="28" t="s">
        <v>75</v>
      </c>
      <c r="J98" s="28" t="s">
        <v>76</v>
      </c>
      <c r="K98" s="86"/>
      <c r="L98" s="2"/>
    </row>
    <row r="99" spans="1:13" ht="16.5" customHeight="1" x14ac:dyDescent="0.2">
      <c r="A99" s="70"/>
      <c r="B99" s="71"/>
      <c r="C99" s="91" t="s">
        <v>73</v>
      </c>
      <c r="D99" s="92"/>
      <c r="E99" s="93"/>
      <c r="F99" s="94"/>
      <c r="G99" s="95">
        <f>G92</f>
        <v>124805.52</v>
      </c>
      <c r="H99" s="96"/>
      <c r="I99" s="97">
        <f>((J99/G99)-1)</f>
        <v>-1</v>
      </c>
      <c r="J99" s="98">
        <f>J92</f>
        <v>0</v>
      </c>
      <c r="K99" s="49"/>
      <c r="L99" s="2"/>
    </row>
    <row r="100" spans="1:13" s="100" customFormat="1" ht="12.75" customHeight="1" x14ac:dyDescent="0.2">
      <c r="A100" s="99"/>
      <c r="E100" s="101"/>
      <c r="F100" s="102"/>
      <c r="H100" s="101"/>
      <c r="I100" s="101"/>
      <c r="J100" s="101"/>
      <c r="K100" s="101"/>
    </row>
    <row r="101" spans="1:13" s="21" customFormat="1" ht="18" x14ac:dyDescent="0.25">
      <c r="A101" s="20"/>
      <c r="B101" s="2"/>
      <c r="C101" s="100"/>
      <c r="D101" s="100"/>
      <c r="E101" s="103" t="s">
        <v>77</v>
      </c>
      <c r="F101" s="104"/>
      <c r="G101" s="105">
        <f>G99*0.1</f>
        <v>12480.552000000001</v>
      </c>
      <c r="H101" s="106"/>
      <c r="I101" s="106"/>
      <c r="J101" s="107">
        <f>J99*0.1</f>
        <v>0</v>
      </c>
    </row>
    <row r="102" spans="1:13" s="21" customFormat="1" ht="18.75" thickBot="1" x14ac:dyDescent="0.3">
      <c r="A102" s="20"/>
      <c r="B102" s="2"/>
      <c r="C102" s="82"/>
      <c r="D102" s="82"/>
      <c r="E102" s="84"/>
      <c r="F102" s="85"/>
      <c r="G102" s="82"/>
      <c r="H102" s="4"/>
      <c r="I102" s="4"/>
      <c r="J102" s="4"/>
    </row>
    <row r="103" spans="1:13" s="21" customFormat="1" ht="18.75" thickBot="1" x14ac:dyDescent="0.3">
      <c r="A103" s="20"/>
      <c r="B103" s="108"/>
      <c r="C103" s="109" t="s">
        <v>78</v>
      </c>
      <c r="D103" s="110"/>
      <c r="E103" s="111"/>
      <c r="F103" s="112"/>
      <c r="G103" s="113">
        <f>G99+G101</f>
        <v>137286.07200000001</v>
      </c>
      <c r="H103" s="4"/>
      <c r="I103" s="4"/>
      <c r="J103" s="114">
        <f>J99+J101</f>
        <v>0</v>
      </c>
    </row>
    <row r="105" spans="1:13" s="13" customFormat="1" ht="12.75" customHeight="1" x14ac:dyDescent="0.2">
      <c r="A105" s="11"/>
      <c r="C105" s="115"/>
      <c r="D105" s="115"/>
      <c r="E105" s="14"/>
      <c r="F105" s="15"/>
      <c r="H105" s="14"/>
      <c r="I105" s="14"/>
      <c r="J105" s="14"/>
      <c r="K105" s="14"/>
      <c r="L105" s="16"/>
    </row>
    <row r="106" spans="1:13" ht="15" customHeight="1" x14ac:dyDescent="0.2">
      <c r="B106" s="24"/>
      <c r="D106" s="118"/>
      <c r="E106" s="119"/>
      <c r="F106" s="120"/>
      <c r="G106" s="4"/>
      <c r="H106" s="121"/>
      <c r="I106" s="121"/>
      <c r="J106" s="122"/>
    </row>
    <row r="107" spans="1:13" s="1" customFormat="1" ht="33.75" x14ac:dyDescent="0.15">
      <c r="A107" s="25"/>
      <c r="B107" s="26" t="s">
        <v>6</v>
      </c>
      <c r="C107" s="155" t="s">
        <v>83</v>
      </c>
      <c r="D107" s="156"/>
      <c r="E107" s="28" t="s">
        <v>9</v>
      </c>
      <c r="F107" s="29" t="s">
        <v>10</v>
      </c>
      <c r="G107" s="30" t="s">
        <v>11</v>
      </c>
      <c r="H107" s="31"/>
      <c r="I107" s="28" t="s">
        <v>12</v>
      </c>
      <c r="J107" s="28" t="s">
        <v>13</v>
      </c>
      <c r="K107" s="32"/>
      <c r="L107" s="33"/>
    </row>
    <row r="108" spans="1:13" s="1" customFormat="1" x14ac:dyDescent="0.15">
      <c r="A108" s="25"/>
      <c r="B108" s="34"/>
      <c r="C108" s="153"/>
      <c r="E108" s="37"/>
      <c r="F108" s="38"/>
      <c r="G108" s="39"/>
      <c r="H108" s="40"/>
      <c r="I108" s="37"/>
      <c r="J108" s="37"/>
      <c r="K108" s="32"/>
      <c r="M108" s="32"/>
    </row>
    <row r="109" spans="1:13" ht="127.5" customHeight="1" x14ac:dyDescent="0.2">
      <c r="A109" s="41"/>
      <c r="B109" s="56" t="s">
        <v>14</v>
      </c>
      <c r="C109" s="157" t="s">
        <v>84</v>
      </c>
      <c r="D109" s="157"/>
      <c r="E109" s="123">
        <v>70.802927053667943</v>
      </c>
      <c r="F109" s="124">
        <v>774</v>
      </c>
      <c r="G109" s="123">
        <f>E109*F109</f>
        <v>54801.465539538985</v>
      </c>
      <c r="H109" s="46"/>
      <c r="I109" s="47"/>
      <c r="J109" s="48">
        <f t="shared" ref="J109:J116" si="2">F109*I109</f>
        <v>0</v>
      </c>
      <c r="K109" s="49"/>
      <c r="L109" s="50"/>
    </row>
    <row r="110" spans="1:13" ht="12.75" customHeight="1" x14ac:dyDescent="0.2">
      <c r="A110" s="41"/>
      <c r="B110" s="56" t="s">
        <v>14</v>
      </c>
      <c r="C110" s="157" t="s">
        <v>85</v>
      </c>
      <c r="D110" s="157"/>
      <c r="E110" s="123">
        <v>70.802927053667943</v>
      </c>
      <c r="F110" s="124">
        <v>5</v>
      </c>
      <c r="G110" s="123">
        <f t="shared" ref="G110:G116" si="3">E110*F110</f>
        <v>354.0146352683397</v>
      </c>
      <c r="H110" s="46"/>
      <c r="I110" s="47"/>
      <c r="J110" s="48">
        <f t="shared" si="2"/>
        <v>0</v>
      </c>
      <c r="K110" s="49"/>
      <c r="L110" s="50"/>
    </row>
    <row r="111" spans="1:13" ht="76.5" customHeight="1" x14ac:dyDescent="0.2">
      <c r="A111" s="41"/>
      <c r="B111" s="56" t="s">
        <v>14</v>
      </c>
      <c r="C111" s="157" t="s">
        <v>86</v>
      </c>
      <c r="D111" s="157"/>
      <c r="E111" s="123">
        <v>11.204067516623294</v>
      </c>
      <c r="F111" s="124">
        <v>779</v>
      </c>
      <c r="G111" s="123">
        <f t="shared" si="3"/>
        <v>8727.9685954495453</v>
      </c>
      <c r="H111" s="46"/>
      <c r="I111" s="47"/>
      <c r="J111" s="48">
        <f t="shared" si="2"/>
        <v>0</v>
      </c>
      <c r="K111" s="49"/>
      <c r="L111" s="50"/>
    </row>
    <row r="112" spans="1:13" ht="51" customHeight="1" x14ac:dyDescent="0.2">
      <c r="A112" s="41"/>
      <c r="B112" s="56" t="s">
        <v>14</v>
      </c>
      <c r="C112" s="157" t="s">
        <v>87</v>
      </c>
      <c r="D112" s="157"/>
      <c r="E112" s="123">
        <v>24.254290017012064</v>
      </c>
      <c r="F112" s="124">
        <v>46</v>
      </c>
      <c r="G112" s="123">
        <f t="shared" si="3"/>
        <v>1115.6973407825549</v>
      </c>
      <c r="H112" s="46"/>
      <c r="I112" s="47"/>
      <c r="J112" s="48">
        <f t="shared" si="2"/>
        <v>0</v>
      </c>
      <c r="K112" s="49"/>
      <c r="L112" s="50"/>
    </row>
    <row r="113" spans="1:12" ht="38.25" customHeight="1" x14ac:dyDescent="0.2">
      <c r="A113" s="41"/>
      <c r="B113" s="56" t="s">
        <v>14</v>
      </c>
      <c r="C113" s="157" t="s">
        <v>88</v>
      </c>
      <c r="D113" s="157"/>
      <c r="E113" s="123">
        <v>111.17365778934942</v>
      </c>
      <c r="F113" s="124">
        <v>60</v>
      </c>
      <c r="G113" s="123">
        <f t="shared" si="3"/>
        <v>6670.4194673609654</v>
      </c>
      <c r="H113" s="46"/>
      <c r="I113" s="47"/>
      <c r="J113" s="48">
        <f t="shared" si="2"/>
        <v>0</v>
      </c>
      <c r="K113" s="49"/>
      <c r="L113" s="50"/>
    </row>
    <row r="114" spans="1:12" ht="76.5" customHeight="1" x14ac:dyDescent="0.2">
      <c r="A114" s="41"/>
      <c r="B114" s="56" t="s">
        <v>14</v>
      </c>
      <c r="C114" s="157" t="s">
        <v>89</v>
      </c>
      <c r="D114" s="157"/>
      <c r="E114" s="123">
        <v>98.061855330907647</v>
      </c>
      <c r="F114" s="124">
        <v>779</v>
      </c>
      <c r="G114" s="123">
        <f t="shared" si="3"/>
        <v>76390.185302777056</v>
      </c>
      <c r="H114" s="46"/>
      <c r="I114" s="47"/>
      <c r="J114" s="48">
        <f t="shared" si="2"/>
        <v>0</v>
      </c>
      <c r="K114" s="49"/>
      <c r="L114" s="50"/>
    </row>
    <row r="115" spans="1:12" ht="25.5" customHeight="1" x14ac:dyDescent="0.2">
      <c r="A115" s="41"/>
      <c r="B115" s="56" t="s">
        <v>14</v>
      </c>
      <c r="C115" s="157" t="s">
        <v>90</v>
      </c>
      <c r="D115" s="157"/>
      <c r="E115" s="123">
        <v>2.3021878960619544</v>
      </c>
      <c r="F115" s="124">
        <v>779</v>
      </c>
      <c r="G115" s="123">
        <f t="shared" si="3"/>
        <v>1793.4043710322626</v>
      </c>
      <c r="H115" s="46"/>
      <c r="I115" s="47"/>
      <c r="J115" s="48">
        <f t="shared" si="2"/>
        <v>0</v>
      </c>
      <c r="K115" s="49"/>
      <c r="L115" s="50"/>
    </row>
    <row r="116" spans="1:12" ht="76.5" customHeight="1" x14ac:dyDescent="0.2">
      <c r="A116" s="41"/>
      <c r="B116" s="56" t="s">
        <v>14</v>
      </c>
      <c r="C116" s="157" t="s">
        <v>91</v>
      </c>
      <c r="D116" s="157"/>
      <c r="E116" s="123">
        <v>9695.558379435759</v>
      </c>
      <c r="F116" s="124">
        <v>1</v>
      </c>
      <c r="G116" s="123">
        <f t="shared" si="3"/>
        <v>9695.558379435759</v>
      </c>
      <c r="H116" s="46"/>
      <c r="I116" s="47"/>
      <c r="J116" s="48">
        <f t="shared" si="2"/>
        <v>0</v>
      </c>
      <c r="K116" s="49"/>
      <c r="L116" s="50"/>
    </row>
    <row r="117" spans="1:12" ht="16.5" customHeight="1" thickBot="1" x14ac:dyDescent="0.25">
      <c r="A117" s="53"/>
      <c r="B117" s="62"/>
      <c r="C117" s="64"/>
      <c r="E117" s="125" t="s">
        <v>72</v>
      </c>
      <c r="F117" s="126"/>
      <c r="G117" s="127"/>
      <c r="H117" s="68"/>
      <c r="I117" s="65"/>
      <c r="J117" s="69"/>
      <c r="K117" s="49"/>
      <c r="L117" s="50"/>
    </row>
    <row r="118" spans="1:12" ht="16.5" customHeight="1" thickBot="1" x14ac:dyDescent="0.25">
      <c r="A118" s="70"/>
      <c r="B118" s="71"/>
      <c r="C118" s="72" t="s">
        <v>73</v>
      </c>
      <c r="D118" s="72"/>
      <c r="E118" s="128"/>
      <c r="F118" s="129"/>
      <c r="G118" s="130">
        <f>SUM(G109:G116)</f>
        <v>159548.71363164546</v>
      </c>
      <c r="H118" s="76"/>
      <c r="I118" s="77"/>
      <c r="J118" s="78">
        <f>SUM(J109:J116)</f>
        <v>0</v>
      </c>
      <c r="K118" s="49"/>
    </row>
    <row r="119" spans="1:12" ht="12.75" customHeight="1" x14ac:dyDescent="0.2">
      <c r="A119" s="70"/>
      <c r="B119" s="70"/>
      <c r="C119" s="70"/>
      <c r="E119" s="118"/>
      <c r="F119" s="131"/>
      <c r="G119" s="132"/>
      <c r="H119" s="80"/>
      <c r="I119" s="80"/>
      <c r="J119" s="80"/>
      <c r="K119" s="80"/>
    </row>
    <row r="120" spans="1:12" ht="12.75" customHeight="1" x14ac:dyDescent="0.2">
      <c r="A120" s="70"/>
      <c r="B120" s="70"/>
      <c r="C120" s="70"/>
      <c r="E120" s="118"/>
      <c r="F120" s="133"/>
      <c r="G120" s="132"/>
      <c r="H120" s="80"/>
      <c r="I120" s="80"/>
      <c r="J120" s="80"/>
      <c r="K120" s="80"/>
    </row>
    <row r="121" spans="1:12" ht="12.75" customHeight="1" x14ac:dyDescent="0.2">
      <c r="E121" s="118"/>
      <c r="F121" s="119"/>
      <c r="G121" s="132"/>
    </row>
    <row r="122" spans="1:12" ht="13.5" thickBot="1" x14ac:dyDescent="0.25">
      <c r="B122" s="82"/>
      <c r="C122" s="83"/>
      <c r="D122" s="83"/>
      <c r="E122" s="135"/>
      <c r="F122" s="136"/>
      <c r="G122" s="137"/>
      <c r="H122" s="84"/>
      <c r="I122" s="84"/>
      <c r="J122" s="84"/>
      <c r="K122" s="86"/>
      <c r="L122" s="2"/>
    </row>
    <row r="123" spans="1:12" ht="12.75" customHeight="1" x14ac:dyDescent="0.2">
      <c r="C123" s="87"/>
      <c r="E123" s="118"/>
      <c r="F123" s="138"/>
      <c r="G123" s="139"/>
      <c r="H123" s="86"/>
      <c r="J123" s="86"/>
      <c r="K123" s="86"/>
      <c r="L123" s="2"/>
    </row>
    <row r="124" spans="1:12" ht="16.5" customHeight="1" x14ac:dyDescent="0.15">
      <c r="C124" s="49"/>
      <c r="E124" s="140"/>
      <c r="F124" s="119"/>
      <c r="G124" s="90" t="s">
        <v>74</v>
      </c>
      <c r="I124" s="28" t="s">
        <v>75</v>
      </c>
      <c r="J124" s="28" t="s">
        <v>76</v>
      </c>
      <c r="K124" s="86"/>
      <c r="L124" s="2"/>
    </row>
    <row r="125" spans="1:12" ht="16.5" customHeight="1" x14ac:dyDescent="0.2">
      <c r="A125" s="70"/>
      <c r="B125" s="71"/>
      <c r="C125" s="91" t="s">
        <v>73</v>
      </c>
      <c r="D125" s="91"/>
      <c r="E125" s="141"/>
      <c r="F125" s="142"/>
      <c r="G125" s="143">
        <f>G118</f>
        <v>159548.71363164546</v>
      </c>
      <c r="H125" s="96"/>
      <c r="I125" s="97">
        <f>((J125/G125)-1)</f>
        <v>-1</v>
      </c>
      <c r="J125" s="98">
        <f>J118</f>
        <v>0</v>
      </c>
      <c r="K125" s="49"/>
      <c r="L125" s="2"/>
    </row>
    <row r="126" spans="1:12" s="100" customFormat="1" ht="12.75" customHeight="1" x14ac:dyDescent="0.2">
      <c r="A126" s="99"/>
      <c r="E126" s="144"/>
      <c r="F126" s="145"/>
      <c r="G126" s="146"/>
      <c r="H126" s="101"/>
      <c r="I126" s="101"/>
      <c r="J126" s="101"/>
      <c r="K126" s="101"/>
    </row>
    <row r="127" spans="1:12" s="21" customFormat="1" ht="18" x14ac:dyDescent="0.25">
      <c r="A127" s="20"/>
      <c r="B127" s="2"/>
      <c r="C127" s="100"/>
      <c r="E127" s="147" t="s">
        <v>92</v>
      </c>
      <c r="F127" s="148"/>
      <c r="G127" s="149">
        <f>G125*0.21</f>
        <v>33505.229862645545</v>
      </c>
      <c r="H127" s="106"/>
      <c r="I127" s="106"/>
      <c r="J127" s="107">
        <f>J125*0.1</f>
        <v>0</v>
      </c>
    </row>
    <row r="128" spans="1:12" s="21" customFormat="1" ht="18.75" thickBot="1" x14ac:dyDescent="0.3">
      <c r="A128" s="20"/>
      <c r="B128" s="2"/>
      <c r="C128" s="82"/>
      <c r="E128" s="135"/>
      <c r="F128" s="136"/>
      <c r="G128" s="137"/>
      <c r="H128" s="4"/>
      <c r="I128" s="4"/>
      <c r="J128" s="4"/>
    </row>
    <row r="129" spans="1:12" s="21" customFormat="1" ht="18.75" thickBot="1" x14ac:dyDescent="0.3">
      <c r="A129" s="20"/>
      <c r="B129" s="108"/>
      <c r="C129" s="109" t="s">
        <v>78</v>
      </c>
      <c r="D129" s="109"/>
      <c r="E129" s="150"/>
      <c r="F129" s="151"/>
      <c r="G129" s="152">
        <f>G125+G127</f>
        <v>193053.94349429099</v>
      </c>
      <c r="H129" s="4"/>
      <c r="I129" s="4"/>
      <c r="J129" s="114">
        <f>J125+J127</f>
        <v>0</v>
      </c>
    </row>
    <row r="130" spans="1:12" ht="12.75" customHeight="1" x14ac:dyDescent="0.2">
      <c r="D130" s="118"/>
      <c r="E130" s="119"/>
      <c r="F130" s="132"/>
      <c r="G130" s="4"/>
      <c r="J130" s="134"/>
    </row>
    <row r="131" spans="1:12" s="13" customFormat="1" ht="12.75" customHeight="1" x14ac:dyDescent="0.2">
      <c r="A131" s="11"/>
      <c r="E131" s="14"/>
      <c r="F131" s="15"/>
      <c r="H131" s="14"/>
      <c r="I131" s="14"/>
      <c r="J131" s="14"/>
      <c r="K131" s="14"/>
      <c r="L131" s="16"/>
    </row>
    <row r="132" spans="1:12" s="13" customFormat="1" ht="12.75" customHeight="1" x14ac:dyDescent="0.2">
      <c r="A132" s="11"/>
      <c r="B132" s="116"/>
      <c r="E132" s="14"/>
      <c r="F132" s="15"/>
      <c r="H132" s="14"/>
      <c r="I132" s="14"/>
      <c r="J132" s="14"/>
      <c r="K132" s="14"/>
      <c r="L132" s="16"/>
    </row>
    <row r="133" spans="1:12" s="13" customFormat="1" ht="25.5" customHeight="1" x14ac:dyDescent="0.2">
      <c r="A133" s="11"/>
      <c r="C133" s="172" t="s">
        <v>93</v>
      </c>
      <c r="D133" s="172"/>
      <c r="E133" s="172"/>
      <c r="F133" s="172"/>
      <c r="G133" s="173" t="s">
        <v>102</v>
      </c>
      <c r="H133" s="14"/>
      <c r="I133" s="162" t="s">
        <v>99</v>
      </c>
      <c r="J133" s="117"/>
      <c r="K133" s="14"/>
      <c r="L133" s="16"/>
    </row>
    <row r="134" spans="1:12" s="13" customFormat="1" x14ac:dyDescent="0.2">
      <c r="A134" s="11"/>
      <c r="C134" s="159" t="s">
        <v>94</v>
      </c>
      <c r="D134" s="159"/>
      <c r="E134" s="159"/>
      <c r="F134" s="159"/>
      <c r="G134" s="163">
        <v>58147.34</v>
      </c>
      <c r="H134" s="14"/>
      <c r="I134" s="167"/>
      <c r="J134" s="14"/>
      <c r="K134" s="14"/>
      <c r="L134" s="16"/>
    </row>
    <row r="135" spans="1:12" s="13" customFormat="1" ht="15" x14ac:dyDescent="0.2">
      <c r="A135" s="11"/>
      <c r="B135" s="158"/>
      <c r="C135" s="159" t="s">
        <v>103</v>
      </c>
      <c r="D135" s="159"/>
      <c r="E135" s="159"/>
      <c r="F135" s="159"/>
      <c r="G135" s="163">
        <v>179249.75</v>
      </c>
      <c r="H135" s="14"/>
      <c r="I135" s="167"/>
      <c r="J135" s="14"/>
      <c r="K135" s="16"/>
    </row>
    <row r="136" spans="1:12" s="13" customFormat="1" ht="12.75" customHeight="1" x14ac:dyDescent="0.2">
      <c r="A136" s="11"/>
      <c r="C136" s="159" t="s">
        <v>95</v>
      </c>
      <c r="D136" s="159"/>
      <c r="E136" s="159"/>
      <c r="F136" s="159"/>
      <c r="G136" s="166">
        <f>SUM(G134:G135)</f>
        <v>237397.09</v>
      </c>
      <c r="H136" s="14"/>
      <c r="I136" s="168"/>
      <c r="J136" s="14"/>
      <c r="K136" s="14"/>
      <c r="L136" s="16"/>
    </row>
    <row r="137" spans="1:12" s="13" customFormat="1" ht="12.75" customHeight="1" x14ac:dyDescent="0.2">
      <c r="A137" s="11"/>
      <c r="C137" s="172" t="s">
        <v>96</v>
      </c>
      <c r="D137" s="172"/>
      <c r="E137" s="172"/>
      <c r="F137" s="172"/>
      <c r="G137" s="171"/>
      <c r="H137" s="14"/>
      <c r="I137" s="171"/>
      <c r="J137" s="14"/>
      <c r="K137" s="14"/>
      <c r="L137" s="16"/>
    </row>
    <row r="138" spans="1:12" s="13" customFormat="1" ht="12.75" customHeight="1" x14ac:dyDescent="0.2">
      <c r="A138" s="11"/>
      <c r="C138" s="160" t="s">
        <v>100</v>
      </c>
      <c r="D138" s="160"/>
      <c r="E138" s="160"/>
      <c r="F138" s="160"/>
      <c r="G138" s="164">
        <f>+G136*0.13</f>
        <v>30861.6217</v>
      </c>
      <c r="H138" s="14"/>
      <c r="I138" s="169"/>
      <c r="J138" s="14"/>
      <c r="K138" s="14"/>
      <c r="L138" s="16"/>
    </row>
    <row r="139" spans="1:12" s="13" customFormat="1" ht="12.75" customHeight="1" x14ac:dyDescent="0.2">
      <c r="A139" s="11"/>
      <c r="C139" s="160" t="s">
        <v>101</v>
      </c>
      <c r="D139" s="160"/>
      <c r="E139" s="160"/>
      <c r="F139" s="160"/>
      <c r="G139" s="164">
        <f>+(G136+G138)*0.06</f>
        <v>16095.522701999998</v>
      </c>
      <c r="H139" s="14"/>
      <c r="I139" s="169"/>
      <c r="J139" s="14"/>
      <c r="K139" s="14"/>
      <c r="L139" s="16"/>
    </row>
    <row r="140" spans="1:12" s="13" customFormat="1" ht="12.75" customHeight="1" x14ac:dyDescent="0.2">
      <c r="A140" s="11"/>
      <c r="C140" s="159" t="s">
        <v>97</v>
      </c>
      <c r="D140" s="159"/>
      <c r="E140" s="159"/>
      <c r="F140" s="159"/>
      <c r="G140" s="166">
        <f>SUM(G138:G139)</f>
        <v>46957.144401999998</v>
      </c>
      <c r="H140" s="14"/>
      <c r="I140" s="168"/>
      <c r="J140" s="14"/>
      <c r="K140" s="14"/>
      <c r="L140" s="16"/>
    </row>
    <row r="141" spans="1:12" ht="12.75" customHeight="1" x14ac:dyDescent="0.2">
      <c r="C141" s="161" t="s">
        <v>98</v>
      </c>
      <c r="D141" s="161"/>
      <c r="E141" s="161"/>
      <c r="F141" s="161"/>
      <c r="G141" s="165">
        <f>G136+G140</f>
        <v>284354.23440199997</v>
      </c>
      <c r="I141" s="170">
        <f>(I136+I140)</f>
        <v>0</v>
      </c>
    </row>
    <row r="145" spans="3:3" ht="12.75" customHeight="1" x14ac:dyDescent="0.2">
      <c r="C145" s="174" t="s">
        <v>104</v>
      </c>
    </row>
  </sheetData>
  <mergeCells count="19">
    <mergeCell ref="C141:F141"/>
    <mergeCell ref="C136:F136"/>
    <mergeCell ref="C137:F137"/>
    <mergeCell ref="C138:F138"/>
    <mergeCell ref="C139:F139"/>
    <mergeCell ref="C140:F140"/>
    <mergeCell ref="I32:J32"/>
    <mergeCell ref="C107:D107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33:F133"/>
    <mergeCell ref="C134:F134"/>
    <mergeCell ref="C135:F135"/>
  </mergeCells>
  <conditionalFormatting sqref="I36:I57 I60:I85 I88:I89">
    <cfRule type="expression" dxfId="0" priority="1" stopIfTrue="1">
      <formula>$I36&gt;$E36</formula>
    </cfRule>
  </conditionalFormatting>
  <pageMargins left="0.78740157480314965" right="0.39370078740157483" top="0.59055118110236227" bottom="0.59055118110236227" header="0" footer="0"/>
  <pageSetup paperSize="8" fitToHeight="0" orientation="portrait" r:id="rId1"/>
  <headerFooter alignWithMargins="0"/>
  <rowBreaks count="1" manualBreakCount="1">
    <brk id="82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P.UNI. REPOSICIÓ ARBRAT</vt:lpstr>
      <vt:lpstr>'P.UNI. REPOSICIÓ ARBRAT'!Área_de_impresión</vt:lpstr>
      <vt:lpstr>'P.UNI. REPOSICIÓ ARBRAT'!Títulos_a_imprimir</vt:lpstr>
    </vt:vector>
  </TitlesOfParts>
  <Company>Ajuntament de Mataró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Servei de Sistemes d'Informació i Telecomunicacions</dc:creator>
  <cp:lastModifiedBy>Servei de Sistemes d'Informació i Telecomunicacions</cp:lastModifiedBy>
  <cp:lastPrinted>2021-11-04T15:47:04Z</cp:lastPrinted>
  <dcterms:created xsi:type="dcterms:W3CDTF">2021-10-25T12:10:48Z</dcterms:created>
  <dcterms:modified xsi:type="dcterms:W3CDTF">2021-11-04T16:45:04Z</dcterms:modified>
</cp:coreProperties>
</file>