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OFERTA LICITADORS" sheetId="1" r:id="rId1"/>
    <sheet name="CALCULS" sheetId="2" r:id="rId2"/>
  </sheets>
  <calcPr calcId="124519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M35" i="1"/>
  <c r="M14" i="2"/>
  <c r="M10"/>
  <c r="M9"/>
  <c r="M8"/>
  <c r="M30" i="1"/>
  <c r="P32" s="1"/>
  <c r="L30"/>
  <c r="L33" s="1"/>
  <c r="K19" i="2"/>
  <c r="K18"/>
  <c r="L14"/>
  <c r="N14"/>
  <c r="K14"/>
  <c r="K11"/>
  <c r="K9"/>
  <c r="L9"/>
  <c r="K10"/>
  <c r="L10"/>
  <c r="L8"/>
  <c r="N8"/>
  <c r="K8"/>
  <c r="M49"/>
  <c r="L49"/>
  <c r="H38"/>
  <c r="H37"/>
  <c r="H36"/>
  <c r="J35"/>
  <c r="L37"/>
  <c r="L38"/>
  <c r="P33" i="1" l="1"/>
  <c r="M34" s="1"/>
  <c r="L32"/>
  <c r="L34" s="1"/>
  <c r="L35" s="1"/>
  <c r="H35" i="2"/>
  <c r="J34"/>
  <c r="H34" l="1"/>
  <c r="H32"/>
  <c r="J31"/>
  <c r="L33"/>
  <c r="L31"/>
  <c r="L32"/>
  <c r="J33"/>
  <c r="H31" l="1"/>
  <c r="H30"/>
  <c r="H29"/>
  <c r="L29"/>
  <c r="J28"/>
  <c r="L28"/>
  <c r="L30"/>
  <c r="H28" l="1"/>
  <c r="J27"/>
  <c r="H27"/>
  <c r="C19"/>
  <c r="C18"/>
  <c r="N31"/>
  <c r="O31" s="1"/>
  <c r="L36"/>
  <c r="J32" l="1"/>
  <c r="J30"/>
  <c r="K38"/>
  <c r="K37"/>
  <c r="K31"/>
  <c r="P31" s="1"/>
  <c r="K30"/>
  <c r="N33"/>
  <c r="O33" s="1"/>
  <c r="N32"/>
  <c r="O32" s="1"/>
  <c r="N30"/>
  <c r="O30" s="1"/>
  <c r="J56"/>
  <c r="J55"/>
  <c r="J57"/>
  <c r="J48"/>
  <c r="J47"/>
  <c r="J29"/>
  <c r="K48"/>
  <c r="K47"/>
  <c r="M35"/>
  <c r="M34"/>
  <c r="M33"/>
  <c r="M32"/>
  <c r="N47"/>
  <c r="N48"/>
  <c r="O48" s="1"/>
  <c r="N29"/>
  <c r="K57"/>
  <c r="O57" s="1"/>
  <c r="K56"/>
  <c r="O56" s="1"/>
  <c r="K55"/>
  <c r="J38"/>
  <c r="J36"/>
  <c r="J37"/>
  <c r="K36"/>
  <c r="K35"/>
  <c r="K34"/>
  <c r="K33"/>
  <c r="K32"/>
  <c r="K29"/>
  <c r="K28"/>
  <c r="P28" s="1"/>
  <c r="L35"/>
  <c r="L34"/>
  <c r="N38"/>
  <c r="O38" s="1"/>
  <c r="N37"/>
  <c r="O37" s="1"/>
  <c r="N35"/>
  <c r="O35" s="1"/>
  <c r="N36"/>
  <c r="O36" s="1"/>
  <c r="N34"/>
  <c r="O34" s="1"/>
  <c r="L27"/>
  <c r="K27"/>
  <c r="D25" i="1"/>
  <c r="D24"/>
  <c r="K40" i="2" l="1"/>
  <c r="P33"/>
  <c r="Q33" s="1"/>
  <c r="R33" s="1"/>
  <c r="P37"/>
  <c r="Q37" s="1"/>
  <c r="R37" s="1"/>
  <c r="N49"/>
  <c r="O47"/>
  <c r="O49" s="1"/>
  <c r="J49"/>
  <c r="N57"/>
  <c r="P57"/>
  <c r="O55"/>
  <c r="O58" s="1"/>
  <c r="K58"/>
  <c r="Q31"/>
  <c r="R31" s="1"/>
  <c r="J40"/>
  <c r="P32"/>
  <c r="N40"/>
  <c r="O29"/>
  <c r="O40" s="1"/>
  <c r="P56"/>
  <c r="N56"/>
  <c r="Q28"/>
  <c r="R28" s="1"/>
  <c r="P55"/>
  <c r="J58"/>
  <c r="N55"/>
  <c r="P35"/>
  <c r="P38"/>
  <c r="P27"/>
  <c r="P30"/>
  <c r="L40"/>
  <c r="P34"/>
  <c r="P36"/>
  <c r="M40"/>
  <c r="K49"/>
  <c r="P48"/>
  <c r="N58" l="1"/>
  <c r="P47"/>
  <c r="P49" s="1"/>
  <c r="Q48"/>
  <c r="R48" s="1"/>
  <c r="Q34"/>
  <c r="R34" s="1"/>
  <c r="Q38"/>
  <c r="R38" s="1"/>
  <c r="P58"/>
  <c r="Q55"/>
  <c r="Q56"/>
  <c r="R56" s="1"/>
  <c r="Q36"/>
  <c r="R36" s="1"/>
  <c r="Q27"/>
  <c r="R27" s="1"/>
  <c r="Q32"/>
  <c r="R32" s="1"/>
  <c r="P40"/>
  <c r="Q30"/>
  <c r="R30" s="1"/>
  <c r="Q57"/>
  <c r="R57" s="1"/>
  <c r="Q35"/>
  <c r="R35" s="1"/>
  <c r="P29"/>
  <c r="Q47" l="1"/>
  <c r="R47" s="1"/>
  <c r="R49" s="1"/>
  <c r="Q29"/>
  <c r="R29" s="1"/>
  <c r="R40" s="1"/>
  <c r="Q58"/>
  <c r="R55"/>
  <c r="R58" s="1"/>
  <c r="P61"/>
  <c r="P64" s="1"/>
  <c r="N25" i="1" l="1"/>
  <c r="G36" s="1"/>
  <c r="Q49" i="2"/>
  <c r="Q61" s="1"/>
  <c r="Q40"/>
  <c r="R61"/>
  <c r="R64" s="1"/>
  <c r="P25" i="1" s="1"/>
  <c r="Q64" i="2" l="1"/>
</calcChain>
</file>

<file path=xl/sharedStrings.xml><?xml version="1.0" encoding="utf-8"?>
<sst xmlns="http://schemas.openxmlformats.org/spreadsheetml/2006/main" count="257" uniqueCount="99">
  <si>
    <t>OMPLIR NOMES CASELLES EN COLOR VERD</t>
  </si>
  <si>
    <t>IMPORTS MAXIMS</t>
  </si>
  <si>
    <t>ESPORÀDICS. PREUS UNITARIS PERIODE MÀXIM 10 DIES</t>
  </si>
  <si>
    <t>WC'S QUÍMICS</t>
  </si>
  <si>
    <t>1 unitat</t>
  </si>
  <si>
    <t>2- 3 unitats</t>
  </si>
  <si>
    <t>4 -6 unitats</t>
  </si>
  <si>
    <t>7 o més unitats</t>
  </si>
  <si>
    <t>7 o més</t>
  </si>
  <si>
    <t>NORMAL</t>
  </si>
  <si>
    <t>Cabina sanitària WC autònoma</t>
  </si>
  <si>
    <t>ADAPTAT</t>
  </si>
  <si>
    <t>Cabina sanitària WC autònoma i accesible</t>
  </si>
  <si>
    <t xml:space="preserve">URINARI </t>
  </si>
  <si>
    <t>Urinàri múltiple per a homes o dones (mín 4 serveis)</t>
  </si>
  <si>
    <t>MÒDUL</t>
  </si>
  <si>
    <t>Mòdul sanitari amb 14 cabines</t>
  </si>
  <si>
    <t>NETEJA</t>
  </si>
  <si>
    <t xml:space="preserve">Per a tots els models </t>
  </si>
  <si>
    <t>FIXOS. PREUS UNITARIS MENSUALS</t>
  </si>
  <si>
    <t>Cabina sanitària WC autònoma + neteja quiinzenal</t>
  </si>
  <si>
    <t>Cabina sanitària WC autònoma i accesible + neteja quinzenal</t>
  </si>
  <si>
    <t>Cabina sanitària WC autònoma + neteja quinzenal</t>
  </si>
  <si>
    <t>ANNEX OFERTA ECONOMICA</t>
  </si>
  <si>
    <t xml:space="preserve">El sotasignat, </t>
  </si>
  <si>
    <t xml:space="preserve">, amb DNI/NIF núm. </t>
  </si>
  <si>
    <t>, en nom propi/en qualitat de</t>
  </si>
  <si>
    <t>representant legal de la persona física/jurídica</t>
  </si>
  <si>
    <t xml:space="preserve">amb NIF núm. </t>
  </si>
  <si>
    <t>, amb capacitat jurídica i d'obrar, assabebtat del Plec de condicions administratives i tècniques</t>
  </si>
  <si>
    <t>FAIG CONSTAR</t>
  </si>
  <si>
    <t>Signatura electrònica</t>
  </si>
  <si>
    <t>Que presento la seguent oferta econòmica:</t>
  </si>
  <si>
    <t>que han de regir la contractació del subministrament en règim de lloguer  de sanitaris portàtils (Exp 21016/2022)</t>
  </si>
  <si>
    <t>DIRECCIÓ DE CULTURA</t>
  </si>
  <si>
    <t>ESPORÀDICS</t>
  </si>
  <si>
    <t>DATES</t>
  </si>
  <si>
    <t>ESPAI</t>
  </si>
  <si>
    <t xml:space="preserve">PERIODES DE SERVEI    </t>
  </si>
  <si>
    <t>DISPOSITIU</t>
  </si>
  <si>
    <t>IMPORT</t>
  </si>
  <si>
    <t>SUBTOTAL</t>
  </si>
  <si>
    <t>IVA</t>
  </si>
  <si>
    <t>TOTAL</t>
  </si>
  <si>
    <t>INFRAESTRUCTURA</t>
  </si>
  <si>
    <t>SERVEIS</t>
  </si>
  <si>
    <t>Fins a 10 dies</t>
  </si>
  <si>
    <t>URINARIS</t>
  </si>
  <si>
    <t>NETEJA UNITATS D’UNA SOLA VEGADA</t>
  </si>
  <si>
    <t>TOTAL VEGADES A NETEJAR</t>
  </si>
  <si>
    <t>PREU UNITAT NETEJA</t>
  </si>
  <si>
    <t>31.12 / 1.1</t>
  </si>
  <si>
    <t>Pl. Sta. Anna</t>
  </si>
  <si>
    <t>març/abril</t>
  </si>
  <si>
    <t>Pl. de Sta. Maria</t>
  </si>
  <si>
    <t>maig/juny</t>
  </si>
  <si>
    <t>Parc Forestal</t>
  </si>
  <si>
    <t>octubre</t>
  </si>
  <si>
    <t>Ermita de St. Simó</t>
  </si>
  <si>
    <t>juliol</t>
  </si>
  <si>
    <t>Nou Parc Central</t>
  </si>
  <si>
    <t>Pl. Ajuntament</t>
  </si>
  <si>
    <t>Passeig Marítim</t>
  </si>
  <si>
    <t>Parc Central</t>
  </si>
  <si>
    <t>Espai Rocafonda</t>
  </si>
  <si>
    <t>Espai Pla d'en Boet</t>
  </si>
  <si>
    <t>TOTALS DIRECCIÓ DE CULTURA</t>
  </si>
  <si>
    <t>SERVEI D’ESPORTS</t>
  </si>
  <si>
    <t>ESPORADICS</t>
  </si>
  <si>
    <t>PREU TOTAL NETEGES</t>
  </si>
  <si>
    <t>Passeig de mar</t>
  </si>
  <si>
    <t>novembre</t>
  </si>
  <si>
    <t>Circuit Municipal de Cros</t>
  </si>
  <si>
    <t>FIXOS</t>
  </si>
  <si>
    <t>MESOS DE SERVEI</t>
  </si>
  <si>
    <t>PREUS UNITARIS MES AMB NETEJA QUINZENAL</t>
  </si>
  <si>
    <t>PREU ANUAL AMB NETEJA QUINZENAL</t>
  </si>
  <si>
    <t>tot l’any</t>
  </si>
  <si>
    <t>Circuit Municipal de BMX</t>
  </si>
  <si>
    <t>Pista Municipal Petanca de Figuera Major</t>
  </si>
  <si>
    <t>Obres diversos equipaments</t>
  </si>
  <si>
    <t>TOTALS SERVEI D’ESPORTS</t>
  </si>
  <si>
    <t>TOTALS CONTRACTE CULTURA+ ESPORTS</t>
  </si>
  <si>
    <t>OFERTA LLOGUER SANITARIS PORTÀTILS</t>
  </si>
  <si>
    <t>TOTAL IVA INCLOS</t>
  </si>
  <si>
    <t>TOTAL SENSE IVA</t>
  </si>
  <si>
    <t>COSTOS DIRECTES</t>
  </si>
  <si>
    <t>Pressupost</t>
  </si>
  <si>
    <t>OFERTA</t>
  </si>
  <si>
    <t xml:space="preserve">TOTAL COSTOS DIRECTES  </t>
  </si>
  <si>
    <t>COSTOS INDIRECTES</t>
  </si>
  <si>
    <t>import</t>
  </si>
  <si>
    <t xml:space="preserve">Despeses generals  (13%) </t>
  </si>
  <si>
    <t>%</t>
  </si>
  <si>
    <t xml:space="preserve">Benefici industrial (6%) </t>
  </si>
  <si>
    <t xml:space="preserve">TOTAL COSTOS INDIRECTES  </t>
  </si>
  <si>
    <t>......................... €</t>
  </si>
  <si>
    <t>TOTAL COSTOS (directes + indirectes)</t>
  </si>
  <si>
    <t>Subministrament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</si>
</sst>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* #,##0.00&quot;    &quot;;\-* #,##0.00&quot;    &quot;;* \-#&quot;    &quot;;@\ "/>
    <numFmt numFmtId="165" formatCode="#,##0.00&quot; €&quot;"/>
    <numFmt numFmtId="166" formatCode="#,##0.00\ [$€-C0A];[Red]\-#,##0.00\ [$€-C0A]"/>
  </numFmts>
  <fonts count="47">
    <font>
      <sz val="1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/>
      <sz val="10"/>
      <color rgb="FF808080"/>
      <name val="Arial"/>
      <family val="2"/>
    </font>
    <font>
      <u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9"/>
      <color rgb="FF000000"/>
      <name val="Calibri"/>
      <family val="2"/>
    </font>
    <font>
      <sz val="9"/>
      <color rgb="FFC9211E"/>
      <name val="Calibri"/>
      <family val="2"/>
    </font>
    <font>
      <b/>
      <sz val="9"/>
      <color rgb="FFC9211E"/>
      <name val="Calibri"/>
      <family val="2"/>
    </font>
    <font>
      <b/>
      <sz val="9"/>
      <color rgb="FF000000"/>
      <name val="Calibri"/>
      <family val="2"/>
    </font>
    <font>
      <sz val="9"/>
      <color rgb="FFFF4000"/>
      <name val="Calibri"/>
      <family val="2"/>
    </font>
    <font>
      <b/>
      <sz val="12"/>
      <color rgb="FF000000"/>
      <name val="Calibri"/>
      <family val="2"/>
    </font>
    <font>
      <b/>
      <u/>
      <sz val="12"/>
      <color rgb="FFCE181E"/>
      <name val="Calibri"/>
      <family val="2"/>
    </font>
    <font>
      <sz val="9"/>
      <color rgb="FFCE181E"/>
      <name val="Calibri"/>
      <family val="2"/>
    </font>
    <font>
      <b/>
      <sz val="11"/>
      <color rgb="FFCE181E"/>
      <name val="Calibri"/>
      <family val="2"/>
    </font>
    <font>
      <sz val="11"/>
      <color rgb="FFCE181E"/>
      <name val="Calibri"/>
      <family val="2"/>
    </font>
    <font>
      <b/>
      <sz val="11"/>
      <color rgb="FF000000"/>
      <name val="Calibri"/>
      <family val="2"/>
    </font>
    <font>
      <sz val="10"/>
      <color rgb="FFCE181E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1"/>
      <color rgb="FFC9211E"/>
      <name val="Calibri"/>
      <family val="2"/>
    </font>
    <font>
      <sz val="9"/>
      <name val="Calibri"/>
      <family val="2"/>
    </font>
    <font>
      <sz val="10"/>
      <name val="Arial"/>
      <family val="2"/>
    </font>
    <font>
      <sz val="9"/>
      <color indexed="8"/>
      <name val="Calibri"/>
      <family val="2"/>
    </font>
    <font>
      <sz val="12"/>
      <color indexed="8"/>
      <name val="Arial"/>
      <family val="2"/>
    </font>
    <font>
      <b/>
      <u/>
      <sz val="18"/>
      <name val="Calibri"/>
      <family val="2"/>
    </font>
    <font>
      <sz val="11"/>
      <name val="Arial"/>
      <family val="2"/>
    </font>
    <font>
      <sz val="12"/>
      <name val="Arial"/>
      <family val="2"/>
    </font>
    <font>
      <b/>
      <sz val="14"/>
      <color rgb="FF000000"/>
      <name val="Calibri"/>
      <family val="2"/>
    </font>
    <font>
      <sz val="11"/>
      <color rgb="FFFF4000"/>
      <name val="Calibri"/>
      <family val="2"/>
    </font>
    <font>
      <b/>
      <u/>
      <sz val="16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Arial"/>
      <family val="2"/>
    </font>
    <font>
      <b/>
      <sz val="14"/>
      <color rgb="FF000000"/>
      <name val="Arial"/>
      <family val="2"/>
    </font>
    <font>
      <sz val="11"/>
      <color rgb="FF000000"/>
      <name val="Arial"/>
      <family val="2"/>
    </font>
    <font>
      <sz val="11"/>
      <color rgb="FF767171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14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DCE6F2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E181E"/>
      </patternFill>
    </fill>
    <fill>
      <patternFill patternType="solid">
        <fgColor rgb="FF000000"/>
        <bgColor rgb="FF111111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9D9D9"/>
      </patternFill>
    </fill>
    <fill>
      <patternFill patternType="solid">
        <fgColor rgb="FF81D41A"/>
        <bgColor rgb="FF969696"/>
      </patternFill>
    </fill>
    <fill>
      <patternFill patternType="solid">
        <fgColor rgb="FFFFFFFF"/>
        <bgColor rgb="FFF2F2F2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rgb="FFDCE6F2"/>
        <bgColor rgb="FFDDDDDD"/>
      </patternFill>
    </fill>
    <fill>
      <patternFill patternType="solid">
        <fgColor rgb="FFC7D3E1"/>
        <bgColor rgb="FFCCCCCC"/>
      </patternFill>
    </fill>
    <fill>
      <patternFill patternType="solid">
        <fgColor rgb="FFCCCCCC"/>
        <bgColor rgb="FFC7D3E1"/>
      </patternFill>
    </fill>
    <fill>
      <patternFill patternType="solid">
        <fgColor rgb="FF92D050"/>
        <bgColor rgb="FF969696"/>
      </patternFill>
    </fill>
    <fill>
      <patternFill patternType="solid">
        <fgColor rgb="FF92D050"/>
        <bgColor rgb="FFF2F2F2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rgb="FFC0C0C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rgb="FFC0C0C0"/>
      </patternFill>
    </fill>
    <fill>
      <patternFill patternType="solid">
        <fgColor rgb="FFFFFFFF"/>
        <bgColor indexed="64"/>
      </patternFill>
    </fill>
  </fills>
  <borders count="4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164" fontId="25" fillId="0" borderId="0" applyBorder="0" applyProtection="0"/>
    <xf numFmtId="0" fontId="1" fillId="0" borderId="0" applyBorder="0" applyAlignment="0" applyProtection="0"/>
    <xf numFmtId="0" fontId="2" fillId="0" borderId="0" applyBorder="0" applyAlignment="0" applyProtection="0"/>
    <xf numFmtId="0" fontId="3" fillId="0" borderId="0" applyBorder="0" applyAlignment="0" applyProtection="0"/>
    <xf numFmtId="0" fontId="30" fillId="0" borderId="0" applyFont="0" applyBorder="0" applyAlignment="0" applyProtection="0"/>
    <xf numFmtId="0" fontId="4" fillId="2" borderId="1" applyAlignment="0" applyProtection="0"/>
    <xf numFmtId="0" fontId="5" fillId="0" borderId="0" applyBorder="0" applyAlignment="0" applyProtection="0"/>
    <xf numFmtId="0" fontId="6" fillId="0" borderId="0" applyBorder="0" applyAlignment="0" applyProtection="0"/>
    <xf numFmtId="0" fontId="30" fillId="0" borderId="0" applyFont="0" applyBorder="0" applyAlignment="0" applyProtection="0"/>
    <xf numFmtId="0" fontId="7" fillId="3" borderId="0" applyBorder="0" applyAlignment="0" applyProtection="0"/>
    <xf numFmtId="0" fontId="8" fillId="2" borderId="0" applyBorder="0" applyAlignment="0" applyProtection="0"/>
    <xf numFmtId="0" fontId="9" fillId="4" borderId="0" applyBorder="0" applyAlignment="0" applyProtection="0"/>
    <xf numFmtId="0" fontId="9" fillId="0" borderId="0" applyBorder="0" applyAlignment="0" applyProtection="0"/>
    <xf numFmtId="0" fontId="10" fillId="5" borderId="0" applyBorder="0" applyAlignment="0" applyProtection="0"/>
    <xf numFmtId="0" fontId="11" fillId="0" borderId="0" applyBorder="0" applyAlignment="0" applyProtection="0"/>
    <xf numFmtId="0" fontId="12" fillId="6" borderId="0" applyBorder="0" applyAlignment="0" applyProtection="0"/>
    <xf numFmtId="0" fontId="12" fillId="7" borderId="0" applyBorder="0" applyAlignment="0" applyProtection="0"/>
    <xf numFmtId="0" fontId="11" fillId="8" borderId="0" applyBorder="0" applyAlignment="0" applyProtection="0"/>
  </cellStyleXfs>
  <cellXfs count="338">
    <xf numFmtId="0" fontId="0" fillId="0" borderId="0" xfId="0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9" fillId="0" borderId="0" xfId="0" applyFont="1"/>
    <xf numFmtId="0" fontId="20" fillId="0" borderId="0" xfId="0" applyFont="1"/>
    <xf numFmtId="0" fontId="24" fillId="11" borderId="3" xfId="0" applyFont="1" applyFill="1" applyBorder="1" applyAlignment="1">
      <alignment horizontal="left" vertical="center"/>
    </xf>
    <xf numFmtId="0" fontId="24" fillId="11" borderId="4" xfId="0" applyFont="1" applyFill="1" applyBorder="1" applyAlignment="1">
      <alignment horizontal="center" vertical="center" wrapText="1"/>
    </xf>
    <xf numFmtId="164" fontId="24" fillId="11" borderId="5" xfId="1" applyFont="1" applyFill="1" applyBorder="1" applyAlignment="1" applyProtection="1">
      <alignment horizontal="center" vertical="center" wrapText="1"/>
    </xf>
    <xf numFmtId="0" fontId="24" fillId="11" borderId="5" xfId="0" applyFont="1" applyFill="1" applyBorder="1" applyAlignment="1">
      <alignment horizontal="center" vertical="center" wrapText="1"/>
    </xf>
    <xf numFmtId="0" fontId="25" fillId="0" borderId="0" xfId="0" applyFont="1"/>
    <xf numFmtId="0" fontId="27" fillId="11" borderId="3" xfId="0" applyFont="1" applyFill="1" applyBorder="1" applyAlignment="1">
      <alignment horizontal="left" vertical="center"/>
    </xf>
    <xf numFmtId="0" fontId="26" fillId="11" borderId="4" xfId="0" applyFont="1" applyFill="1" applyBorder="1" applyAlignment="1">
      <alignment horizontal="center" vertical="center" wrapText="1"/>
    </xf>
    <xf numFmtId="164" fontId="26" fillId="11" borderId="5" xfId="1" applyFont="1" applyFill="1" applyBorder="1" applyAlignment="1" applyProtection="1">
      <alignment horizontal="center" vertical="center" wrapText="1"/>
    </xf>
    <xf numFmtId="0" fontId="26" fillId="11" borderId="5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left" vertical="center" wrapText="1"/>
    </xf>
    <xf numFmtId="0" fontId="24" fillId="10" borderId="6" xfId="0" applyFont="1" applyFill="1" applyBorder="1" applyAlignment="1">
      <alignment horizontal="left" vertical="center" wrapText="1"/>
    </xf>
    <xf numFmtId="0" fontId="27" fillId="10" borderId="6" xfId="0" applyFont="1" applyFill="1" applyBorder="1" applyAlignment="1">
      <alignment horizontal="left" vertical="center" wrapText="1"/>
    </xf>
    <xf numFmtId="0" fontId="24" fillId="10" borderId="7" xfId="0" applyFont="1" applyFill="1" applyBorder="1" applyAlignment="1">
      <alignment horizontal="left" vertical="center" wrapText="1"/>
    </xf>
    <xf numFmtId="0" fontId="24" fillId="10" borderId="3" xfId="0" applyFont="1" applyFill="1" applyBorder="1" applyAlignment="1">
      <alignment horizontal="left" vertical="center"/>
    </xf>
    <xf numFmtId="0" fontId="27" fillId="10" borderId="7" xfId="0" applyFont="1" applyFill="1" applyBorder="1" applyAlignment="1">
      <alignment horizontal="left" vertical="center" wrapText="1"/>
    </xf>
    <xf numFmtId="0" fontId="27" fillId="10" borderId="3" xfId="0" applyFont="1" applyFill="1" applyBorder="1" applyAlignment="1">
      <alignment horizontal="left" vertical="center"/>
    </xf>
    <xf numFmtId="0" fontId="24" fillId="11" borderId="2" xfId="0" applyFont="1" applyFill="1" applyBorder="1" applyAlignment="1">
      <alignment vertical="center"/>
    </xf>
    <xf numFmtId="0" fontId="26" fillId="11" borderId="2" xfId="0" applyFont="1" applyFill="1" applyBorder="1" applyAlignment="1">
      <alignment vertical="center"/>
    </xf>
    <xf numFmtId="0" fontId="0" fillId="0" borderId="4" xfId="0" applyBorder="1" applyAlignment="1" applyProtection="1">
      <protection locked="0"/>
    </xf>
    <xf numFmtId="0" fontId="13" fillId="13" borderId="0" xfId="0" applyFont="1" applyFill="1"/>
    <xf numFmtId="0" fontId="36" fillId="10" borderId="0" xfId="0" applyFont="1" applyFill="1" applyBorder="1" applyAlignment="1">
      <alignment horizontal="left" vertical="center"/>
    </xf>
    <xf numFmtId="0" fontId="16" fillId="10" borderId="0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3" fillId="0" borderId="0" xfId="0" applyFont="1" applyBorder="1"/>
    <xf numFmtId="0" fontId="36" fillId="0" borderId="0" xfId="0" applyFont="1"/>
    <xf numFmtId="0" fontId="16" fillId="10" borderId="12" xfId="0" applyFont="1" applyFill="1" applyBorder="1" applyAlignment="1">
      <alignment horizontal="center" vertical="center"/>
    </xf>
    <xf numFmtId="0" fontId="16" fillId="10" borderId="12" xfId="0" applyFont="1" applyFill="1" applyBorder="1" applyAlignment="1">
      <alignment horizontal="center" vertical="center" wrapText="1"/>
    </xf>
    <xf numFmtId="0" fontId="16" fillId="11" borderId="23" xfId="0" applyFont="1" applyFill="1" applyBorder="1" applyAlignment="1">
      <alignment horizontal="center" vertical="center"/>
    </xf>
    <xf numFmtId="0" fontId="29" fillId="11" borderId="25" xfId="0" applyFont="1" applyFill="1" applyBorder="1" applyAlignment="1">
      <alignment horizontal="center" vertical="center" wrapText="1"/>
    </xf>
    <xf numFmtId="0" fontId="29" fillId="11" borderId="26" xfId="0" applyFont="1" applyFill="1" applyBorder="1" applyAlignment="1">
      <alignment horizontal="center" vertical="center" wrapText="1"/>
    </xf>
    <xf numFmtId="0" fontId="13" fillId="11" borderId="27" xfId="0" applyFont="1" applyFill="1" applyBorder="1" applyAlignment="1">
      <alignment horizontal="center" vertical="center" wrapText="1"/>
    </xf>
    <xf numFmtId="0" fontId="13" fillId="11" borderId="26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2" fontId="13" fillId="14" borderId="31" xfId="0" applyNumberFormat="1" applyFont="1" applyFill="1" applyBorder="1" applyAlignment="1">
      <alignment horizontal="center" vertical="center"/>
    </xf>
    <xf numFmtId="0" fontId="13" fillId="15" borderId="18" xfId="0" applyFont="1" applyFill="1" applyBorder="1" applyAlignment="1">
      <alignment horizontal="center" vertical="center"/>
    </xf>
    <xf numFmtId="0" fontId="13" fillId="15" borderId="30" xfId="0" applyFont="1" applyFill="1" applyBorder="1" applyAlignment="1">
      <alignment horizontal="center" vertical="center"/>
    </xf>
    <xf numFmtId="0" fontId="13" fillId="10" borderId="30" xfId="0" applyFont="1" applyFill="1" applyBorder="1" applyAlignment="1">
      <alignment horizontal="center" vertical="center"/>
    </xf>
    <xf numFmtId="0" fontId="16" fillId="10" borderId="30" xfId="0" applyFont="1" applyFill="1" applyBorder="1" applyAlignment="1">
      <alignment horizontal="center" vertical="center"/>
    </xf>
    <xf numFmtId="0" fontId="16" fillId="10" borderId="17" xfId="0" applyFont="1" applyFill="1" applyBorder="1" applyAlignment="1">
      <alignment horizontal="center" vertical="center"/>
    </xf>
    <xf numFmtId="165" fontId="13" fillId="0" borderId="18" xfId="0" applyNumberFormat="1" applyFont="1" applyBorder="1" applyAlignment="1">
      <alignment horizontal="center" vertical="center"/>
    </xf>
    <xf numFmtId="165" fontId="13" fillId="0" borderId="30" xfId="0" applyNumberFormat="1" applyFont="1" applyBorder="1" applyAlignment="1">
      <alignment horizontal="center" vertical="center"/>
    </xf>
    <xf numFmtId="165" fontId="13" fillId="0" borderId="17" xfId="0" applyNumberFormat="1" applyFont="1" applyBorder="1" applyAlignment="1">
      <alignment horizontal="center" vertical="center"/>
    </xf>
    <xf numFmtId="165" fontId="13" fillId="11" borderId="32" xfId="0" applyNumberFormat="1" applyFont="1" applyFill="1" applyBorder="1" applyAlignment="1">
      <alignment horizontal="center" vertical="center"/>
    </xf>
    <xf numFmtId="165" fontId="13" fillId="11" borderId="30" xfId="0" applyNumberFormat="1" applyFont="1" applyFill="1" applyBorder="1" applyAlignment="1">
      <alignment horizontal="center" vertical="center"/>
    </xf>
    <xf numFmtId="165" fontId="13" fillId="11" borderId="17" xfId="0" applyNumberFormat="1" applyFont="1" applyFill="1" applyBorder="1" applyAlignment="1">
      <alignment horizontal="center" vertical="center"/>
    </xf>
    <xf numFmtId="0" fontId="13" fillId="0" borderId="22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2" fontId="13" fillId="14" borderId="2" xfId="0" applyNumberFormat="1" applyFont="1" applyFill="1" applyBorder="1" applyAlignment="1">
      <alignment horizontal="center" vertical="center"/>
    </xf>
    <xf numFmtId="0" fontId="13" fillId="10" borderId="22" xfId="0" applyFont="1" applyFill="1" applyBorder="1" applyAlignment="1">
      <alignment horizontal="center" vertical="center"/>
    </xf>
    <xf numFmtId="0" fontId="13" fillId="15" borderId="4" xfId="0" applyFont="1" applyFill="1" applyBorder="1" applyAlignment="1">
      <alignment horizontal="center" vertical="center"/>
    </xf>
    <xf numFmtId="0" fontId="13" fillId="10" borderId="4" xfId="0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 vertical="center"/>
    </xf>
    <xf numFmtId="0" fontId="16" fillId="10" borderId="23" xfId="0" applyFont="1" applyFill="1" applyBorder="1" applyAlignment="1">
      <alignment horizontal="center" vertical="center"/>
    </xf>
    <xf numFmtId="165" fontId="13" fillId="0" borderId="22" xfId="0" applyNumberFormat="1" applyFont="1" applyBorder="1" applyAlignment="1">
      <alignment horizontal="center" vertical="center"/>
    </xf>
    <xf numFmtId="165" fontId="13" fillId="0" borderId="4" xfId="0" applyNumberFormat="1" applyFont="1" applyBorder="1" applyAlignment="1">
      <alignment horizontal="center" vertical="center"/>
    </xf>
    <xf numFmtId="165" fontId="17" fillId="0" borderId="4" xfId="0" applyNumberFormat="1" applyFont="1" applyBorder="1" applyAlignment="1">
      <alignment horizontal="center" vertical="center"/>
    </xf>
    <xf numFmtId="165" fontId="13" fillId="0" borderId="23" xfId="0" applyNumberFormat="1" applyFont="1" applyBorder="1" applyAlignment="1">
      <alignment horizontal="center" vertical="center"/>
    </xf>
    <xf numFmtId="165" fontId="13" fillId="11" borderId="5" xfId="0" applyNumberFormat="1" applyFont="1" applyFill="1" applyBorder="1" applyAlignment="1">
      <alignment horizontal="center" vertical="center"/>
    </xf>
    <xf numFmtId="165" fontId="13" fillId="11" borderId="4" xfId="0" applyNumberFormat="1" applyFont="1" applyFill="1" applyBorder="1" applyAlignment="1">
      <alignment horizontal="center" vertical="center"/>
    </xf>
    <xf numFmtId="165" fontId="13" fillId="11" borderId="23" xfId="0" applyNumberFormat="1" applyFont="1" applyFill="1" applyBorder="1" applyAlignment="1">
      <alignment horizontal="center" vertical="center"/>
    </xf>
    <xf numFmtId="0" fontId="13" fillId="15" borderId="22" xfId="0" applyFont="1" applyFill="1" applyBorder="1" applyAlignment="1">
      <alignment horizontal="center" vertical="center"/>
    </xf>
    <xf numFmtId="0" fontId="16" fillId="15" borderId="23" xfId="0" applyFont="1" applyFill="1" applyBorder="1" applyAlignment="1">
      <alignment horizontal="center" vertical="center"/>
    </xf>
    <xf numFmtId="0" fontId="16" fillId="16" borderId="23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5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2" fontId="13" fillId="14" borderId="33" xfId="0" applyNumberFormat="1" applyFont="1" applyFill="1" applyBorder="1" applyAlignment="1">
      <alignment horizontal="center" vertical="center"/>
    </xf>
    <xf numFmtId="0" fontId="13" fillId="15" borderId="25" xfId="0" applyFont="1" applyFill="1" applyBorder="1" applyAlignment="1">
      <alignment horizontal="center" vertical="center"/>
    </xf>
    <xf numFmtId="0" fontId="13" fillId="15" borderId="26" xfId="0" applyFont="1" applyFill="1" applyBorder="1" applyAlignment="1">
      <alignment horizontal="center" vertical="center"/>
    </xf>
    <xf numFmtId="0" fontId="13" fillId="10" borderId="26" xfId="0" applyFont="1" applyFill="1" applyBorder="1" applyAlignment="1">
      <alignment horizontal="center" vertical="center"/>
    </xf>
    <xf numFmtId="0" fontId="16" fillId="10" borderId="26" xfId="0" applyFont="1" applyFill="1" applyBorder="1" applyAlignment="1">
      <alignment horizontal="center" vertical="center"/>
    </xf>
    <xf numFmtId="0" fontId="16" fillId="15" borderId="27" xfId="0" applyFont="1" applyFill="1" applyBorder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165" fontId="13" fillId="0" borderId="27" xfId="0" applyNumberFormat="1" applyFont="1" applyBorder="1" applyAlignment="1">
      <alignment horizontal="center" vertical="center"/>
    </xf>
    <xf numFmtId="165" fontId="13" fillId="11" borderId="34" xfId="0" applyNumberFormat="1" applyFont="1" applyFill="1" applyBorder="1" applyAlignment="1">
      <alignment horizontal="center" vertical="center"/>
    </xf>
    <xf numFmtId="165" fontId="13" fillId="11" borderId="26" xfId="0" applyNumberFormat="1" applyFont="1" applyFill="1" applyBorder="1" applyAlignment="1">
      <alignment horizontal="center" vertical="center"/>
    </xf>
    <xf numFmtId="165" fontId="13" fillId="11" borderId="27" xfId="0" applyNumberFormat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2" fontId="13" fillId="0" borderId="35" xfId="0" applyNumberFormat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165" fontId="13" fillId="0" borderId="35" xfId="0" applyNumberFormat="1" applyFont="1" applyFill="1" applyBorder="1" applyAlignment="1">
      <alignment horizontal="center" vertical="center"/>
    </xf>
    <xf numFmtId="165" fontId="17" fillId="0" borderId="35" xfId="0" applyNumberFormat="1" applyFont="1" applyFill="1" applyBorder="1" applyAlignment="1">
      <alignment horizontal="center" vertical="center"/>
    </xf>
    <xf numFmtId="0" fontId="16" fillId="17" borderId="36" xfId="0" applyFont="1" applyFill="1" applyBorder="1" applyAlignment="1">
      <alignment horizontal="left" vertical="center"/>
    </xf>
    <xf numFmtId="0" fontId="16" fillId="17" borderId="37" xfId="0" applyFont="1" applyFill="1" applyBorder="1"/>
    <xf numFmtId="165" fontId="16" fillId="17" borderId="37" xfId="0" applyNumberFormat="1" applyFont="1" applyFill="1" applyBorder="1" applyAlignment="1">
      <alignment horizontal="center" vertical="center"/>
    </xf>
    <xf numFmtId="165" fontId="16" fillId="17" borderId="38" xfId="0" applyNumberFormat="1" applyFont="1" applyFill="1" applyBorder="1" applyAlignment="1">
      <alignment horizontal="center" vertical="center"/>
    </xf>
    <xf numFmtId="0" fontId="23" fillId="0" borderId="0" xfId="0" applyFont="1"/>
    <xf numFmtId="0" fontId="13" fillId="0" borderId="0" xfId="0" applyFont="1" applyBorder="1" applyAlignment="1">
      <alignment horizontal="left" vertical="center"/>
    </xf>
    <xf numFmtId="0" fontId="37" fillId="0" borderId="0" xfId="0" applyFont="1"/>
    <xf numFmtId="0" fontId="29" fillId="11" borderId="39" xfId="0" applyFont="1" applyFill="1" applyBorder="1" applyAlignment="1">
      <alignment horizontal="center" vertical="center" wrapText="1"/>
    </xf>
    <xf numFmtId="0" fontId="29" fillId="11" borderId="6" xfId="0" applyFont="1" applyFill="1" applyBorder="1" applyAlignment="1">
      <alignment horizontal="center" vertical="center" wrapText="1"/>
    </xf>
    <xf numFmtId="0" fontId="13" fillId="11" borderId="6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2" fontId="13" fillId="0" borderId="12" xfId="0" applyNumberFormat="1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165" fontId="13" fillId="0" borderId="13" xfId="0" applyNumberFormat="1" applyFont="1" applyBorder="1" applyAlignment="1">
      <alignment horizontal="center" vertical="center"/>
    </xf>
    <xf numFmtId="165" fontId="13" fillId="0" borderId="14" xfId="0" applyNumberFormat="1" applyFont="1" applyBorder="1" applyAlignment="1">
      <alignment horizontal="center" vertical="center"/>
    </xf>
    <xf numFmtId="165" fontId="13" fillId="11" borderId="14" xfId="0" applyNumberFormat="1" applyFont="1" applyFill="1" applyBorder="1" applyAlignment="1">
      <alignment horizontal="center" vertical="center"/>
    </xf>
    <xf numFmtId="165" fontId="13" fillId="11" borderId="29" xfId="0" applyNumberFormat="1" applyFont="1" applyFill="1" applyBorder="1" applyAlignment="1">
      <alignment horizontal="center" vertical="center"/>
    </xf>
    <xf numFmtId="2" fontId="13" fillId="0" borderId="35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165" fontId="17" fillId="0" borderId="14" xfId="0" applyNumberFormat="1" applyFont="1" applyBorder="1" applyAlignment="1">
      <alignment horizontal="center" vertical="center"/>
    </xf>
    <xf numFmtId="165" fontId="16" fillId="11" borderId="14" xfId="0" applyNumberFormat="1" applyFont="1" applyFill="1" applyBorder="1" applyAlignment="1">
      <alignment horizontal="center" vertical="center"/>
    </xf>
    <xf numFmtId="0" fontId="29" fillId="8" borderId="26" xfId="0" applyFont="1" applyFill="1" applyBorder="1" applyAlignment="1">
      <alignment horizontal="center" vertical="center" wrapText="1"/>
    </xf>
    <xf numFmtId="0" fontId="29" fillId="11" borderId="27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center" vertical="center"/>
    </xf>
    <xf numFmtId="166" fontId="13" fillId="0" borderId="22" xfId="0" applyNumberFormat="1" applyFont="1" applyBorder="1" applyAlignment="1">
      <alignment horizontal="center"/>
    </xf>
    <xf numFmtId="166" fontId="13" fillId="0" borderId="4" xfId="0" applyNumberFormat="1" applyFont="1" applyBorder="1" applyAlignment="1">
      <alignment horizontal="center"/>
    </xf>
    <xf numFmtId="166" fontId="13" fillId="0" borderId="23" xfId="0" applyNumberFormat="1" applyFont="1" applyBorder="1" applyAlignment="1">
      <alignment horizontal="center"/>
    </xf>
    <xf numFmtId="165" fontId="13" fillId="11" borderId="28" xfId="0" applyNumberFormat="1" applyFont="1" applyFill="1" applyBorder="1" applyAlignment="1">
      <alignment horizontal="center" vertical="center"/>
    </xf>
    <xf numFmtId="165" fontId="16" fillId="11" borderId="13" xfId="0" applyNumberFormat="1" applyFont="1" applyFill="1" applyBorder="1" applyAlignment="1">
      <alignment horizontal="center" vertical="center"/>
    </xf>
    <xf numFmtId="165" fontId="16" fillId="11" borderId="29" xfId="0" applyNumberFormat="1" applyFont="1" applyFill="1" applyBorder="1" applyAlignment="1">
      <alignment horizontal="center" vertical="center"/>
    </xf>
    <xf numFmtId="165" fontId="16" fillId="11" borderId="28" xfId="0" applyNumberFormat="1" applyFont="1" applyFill="1" applyBorder="1" applyAlignment="1">
      <alignment horizontal="center" vertical="center"/>
    </xf>
    <xf numFmtId="0" fontId="16" fillId="17" borderId="40" xfId="0" applyFont="1" applyFill="1" applyBorder="1" applyAlignment="1">
      <alignment horizontal="left" vertical="center"/>
    </xf>
    <xf numFmtId="0" fontId="16" fillId="17" borderId="35" xfId="0" applyFont="1" applyFill="1" applyBorder="1" applyAlignment="1">
      <alignment horizontal="left" vertical="center"/>
    </xf>
    <xf numFmtId="0" fontId="13" fillId="17" borderId="35" xfId="0" applyFont="1" applyFill="1" applyBorder="1"/>
    <xf numFmtId="0" fontId="0" fillId="17" borderId="35" xfId="0" applyFill="1" applyBorder="1"/>
    <xf numFmtId="165" fontId="16" fillId="17" borderId="14" xfId="0" applyNumberFormat="1" applyFont="1" applyFill="1" applyBorder="1" applyAlignment="1">
      <alignment horizontal="center" vertical="center"/>
    </xf>
    <xf numFmtId="165" fontId="16" fillId="17" borderId="29" xfId="0" applyNumberFormat="1" applyFont="1" applyFill="1" applyBorder="1" applyAlignment="1">
      <alignment horizontal="center" vertical="center"/>
    </xf>
    <xf numFmtId="0" fontId="16" fillId="17" borderId="40" xfId="0" applyFont="1" applyFill="1" applyBorder="1"/>
    <xf numFmtId="0" fontId="16" fillId="17" borderId="35" xfId="0" applyFont="1" applyFill="1" applyBorder="1"/>
    <xf numFmtId="165" fontId="16" fillId="17" borderId="14" xfId="0" applyNumberFormat="1" applyFont="1" applyFill="1" applyBorder="1" applyAlignment="1">
      <alignment horizontal="center"/>
    </xf>
    <xf numFmtId="165" fontId="16" fillId="17" borderId="29" xfId="0" applyNumberFormat="1" applyFont="1" applyFill="1" applyBorder="1" applyAlignment="1">
      <alignment horizontal="center"/>
    </xf>
    <xf numFmtId="0" fontId="38" fillId="0" borderId="0" xfId="0" applyFont="1"/>
    <xf numFmtId="0" fontId="18" fillId="18" borderId="0" xfId="0" applyFont="1" applyFill="1"/>
    <xf numFmtId="0" fontId="13" fillId="18" borderId="0" xfId="0" applyFont="1" applyFill="1"/>
    <xf numFmtId="0" fontId="17" fillId="18" borderId="0" xfId="0" applyFont="1" applyFill="1"/>
    <xf numFmtId="0" fontId="21" fillId="10" borderId="0" xfId="0" applyFont="1" applyFill="1" applyAlignment="1">
      <alignment vertical="center"/>
    </xf>
    <xf numFmtId="0" fontId="22" fillId="10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23" fillId="10" borderId="0" xfId="0" applyFont="1" applyFill="1" applyAlignment="1">
      <alignment vertical="center"/>
    </xf>
    <xf numFmtId="0" fontId="0" fillId="10" borderId="0" xfId="0" applyFill="1" applyAlignment="1">
      <alignment vertical="center"/>
    </xf>
    <xf numFmtId="0" fontId="13" fillId="0" borderId="0" xfId="0" applyFont="1" applyAlignment="1">
      <alignment vertical="center"/>
    </xf>
    <xf numFmtId="0" fontId="27" fillId="11" borderId="41" xfId="0" applyFont="1" applyFill="1" applyBorder="1" applyAlignment="1">
      <alignment horizontal="left" vertical="center"/>
    </xf>
    <xf numFmtId="165" fontId="24" fillId="10" borderId="4" xfId="0" applyNumberFormat="1" applyFont="1" applyFill="1" applyBorder="1" applyAlignment="1">
      <alignment horizontal="center" vertical="center" wrapText="1"/>
    </xf>
    <xf numFmtId="165" fontId="24" fillId="9" borderId="5" xfId="0" applyNumberFormat="1" applyFont="1" applyFill="1" applyBorder="1" applyAlignment="1">
      <alignment horizontal="center" vertical="center" wrapText="1"/>
    </xf>
    <xf numFmtId="165" fontId="24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2" fillId="0" borderId="0" xfId="0" applyFont="1" applyAlignment="1">
      <alignment vertical="center"/>
    </xf>
    <xf numFmtId="165" fontId="24" fillId="0" borderId="5" xfId="0" applyNumberFormat="1" applyFont="1" applyFill="1" applyBorder="1" applyAlignment="1">
      <alignment horizontal="center" vertical="center" wrapText="1"/>
    </xf>
    <xf numFmtId="165" fontId="24" fillId="10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4" fillId="11" borderId="3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6" fillId="11" borderId="3" xfId="0" applyFont="1" applyFill="1" applyBorder="1" applyAlignment="1">
      <alignment vertical="center"/>
    </xf>
    <xf numFmtId="0" fontId="28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27" fillId="10" borderId="4" xfId="0" applyFont="1" applyFill="1" applyBorder="1" applyAlignment="1">
      <alignment horizontal="left" vertical="center" wrapText="1"/>
    </xf>
    <xf numFmtId="0" fontId="24" fillId="10" borderId="8" xfId="0" applyFont="1" applyFill="1" applyBorder="1" applyAlignment="1">
      <alignment horizontal="left" vertical="center" wrapText="1"/>
    </xf>
    <xf numFmtId="0" fontId="27" fillId="10" borderId="8" xfId="0" applyFont="1" applyFill="1" applyBorder="1" applyAlignment="1">
      <alignment horizontal="left" vertical="center" wrapText="1"/>
    </xf>
    <xf numFmtId="0" fontId="16" fillId="11" borderId="14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/>
    </xf>
    <xf numFmtId="0" fontId="27" fillId="10" borderId="2" xfId="0" applyFont="1" applyFill="1" applyBorder="1" applyAlignment="1">
      <alignment horizontal="left" vertical="center" wrapText="1"/>
    </xf>
    <xf numFmtId="0" fontId="16" fillId="11" borderId="15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left" vertical="center" wrapText="1"/>
    </xf>
    <xf numFmtId="0" fontId="34" fillId="12" borderId="2" xfId="0" applyFont="1" applyFill="1" applyBorder="1" applyAlignment="1" applyProtection="1">
      <alignment horizontal="center" vertical="center"/>
      <protection locked="0"/>
    </xf>
    <xf numFmtId="0" fontId="34" fillId="12" borderId="3" xfId="0" applyFont="1" applyFill="1" applyBorder="1" applyAlignment="1" applyProtection="1">
      <alignment horizontal="center" vertical="center"/>
      <protection locked="0"/>
    </xf>
    <xf numFmtId="0" fontId="34" fillId="12" borderId="5" xfId="0" applyFont="1" applyFill="1" applyBorder="1" applyAlignment="1" applyProtection="1">
      <alignment horizontal="center" vertical="center"/>
      <protection locked="0"/>
    </xf>
    <xf numFmtId="0" fontId="0" fillId="12" borderId="2" xfId="0" applyFill="1" applyBorder="1" applyAlignment="1" applyProtection="1">
      <alignment horizontal="center"/>
      <protection locked="0"/>
    </xf>
    <xf numFmtId="0" fontId="0" fillId="12" borderId="3" xfId="0" applyFont="1" applyFill="1" applyBorder="1" applyAlignment="1" applyProtection="1">
      <alignment horizontal="center"/>
      <protection locked="0"/>
    </xf>
    <xf numFmtId="0" fontId="0" fillId="12" borderId="10" xfId="0" applyFont="1" applyFill="1" applyBorder="1" applyAlignment="1" applyProtection="1">
      <alignment horizontal="center"/>
      <protection locked="0"/>
    </xf>
    <xf numFmtId="0" fontId="34" fillId="12" borderId="2" xfId="0" applyFont="1" applyFill="1" applyBorder="1" applyAlignment="1" applyProtection="1">
      <alignment horizontal="center"/>
      <protection locked="0"/>
    </xf>
    <xf numFmtId="0" fontId="34" fillId="12" borderId="3" xfId="0" applyFont="1" applyFill="1" applyBorder="1" applyAlignment="1" applyProtection="1">
      <alignment horizontal="center"/>
      <protection locked="0"/>
    </xf>
    <xf numFmtId="0" fontId="34" fillId="12" borderId="5" xfId="0" applyFont="1" applyFill="1" applyBorder="1" applyAlignment="1" applyProtection="1">
      <alignment horizontal="center"/>
      <protection locked="0"/>
    </xf>
    <xf numFmtId="0" fontId="16" fillId="11" borderId="20" xfId="0" applyFont="1" applyFill="1" applyBorder="1" applyAlignment="1">
      <alignment horizontal="center" vertical="center"/>
    </xf>
    <xf numFmtId="0" fontId="16" fillId="11" borderId="14" xfId="0" applyFont="1" applyFill="1" applyBorder="1" applyAlignment="1">
      <alignment horizontal="center" vertical="center"/>
    </xf>
    <xf numFmtId="0" fontId="16" fillId="11" borderId="21" xfId="0" applyFont="1" applyFill="1" applyBorder="1" applyAlignment="1">
      <alignment horizontal="center" vertical="center"/>
    </xf>
    <xf numFmtId="0" fontId="16" fillId="11" borderId="29" xfId="0" applyFont="1" applyFill="1" applyBorder="1" applyAlignment="1">
      <alignment horizontal="center" vertical="center"/>
    </xf>
    <xf numFmtId="0" fontId="16" fillId="11" borderId="22" xfId="0" applyFont="1" applyFill="1" applyBorder="1" applyAlignment="1">
      <alignment horizontal="center" vertical="center"/>
    </xf>
    <xf numFmtId="0" fontId="16" fillId="11" borderId="24" xfId="0" applyFont="1" applyFill="1" applyBorder="1" applyAlignment="1">
      <alignment horizontal="center" vertical="center"/>
    </xf>
    <xf numFmtId="0" fontId="27" fillId="10" borderId="2" xfId="0" applyFont="1" applyFill="1" applyBorder="1" applyAlignment="1">
      <alignment horizontal="left" vertical="center" wrapText="1"/>
    </xf>
    <xf numFmtId="0" fontId="27" fillId="10" borderId="5" xfId="0" applyFont="1" applyFill="1" applyBorder="1" applyAlignment="1">
      <alignment horizontal="left" vertical="center" wrapText="1"/>
    </xf>
    <xf numFmtId="0" fontId="16" fillId="11" borderId="19" xfId="0" applyFont="1" applyFill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27" fillId="10" borderId="3" xfId="0" applyFont="1" applyFill="1" applyBorder="1" applyAlignment="1">
      <alignment horizontal="left" vertical="center" wrapText="1"/>
    </xf>
    <xf numFmtId="0" fontId="16" fillId="11" borderId="13" xfId="0" applyFont="1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 wrapText="1"/>
    </xf>
    <xf numFmtId="0" fontId="16" fillId="11" borderId="16" xfId="0" applyFont="1" applyFill="1" applyBorder="1" applyAlignment="1">
      <alignment horizontal="center" vertical="center"/>
    </xf>
    <xf numFmtId="0" fontId="16" fillId="11" borderId="17" xfId="0" applyFont="1" applyFill="1" applyBorder="1" applyAlignment="1">
      <alignment horizontal="center" vertical="center"/>
    </xf>
    <xf numFmtId="0" fontId="16" fillId="11" borderId="18" xfId="0" applyFont="1" applyFill="1" applyBorder="1" applyAlignment="1">
      <alignment horizontal="center" vertical="center"/>
    </xf>
    <xf numFmtId="0" fontId="16" fillId="11" borderId="4" xfId="0" applyFont="1" applyFill="1" applyBorder="1" applyAlignment="1">
      <alignment horizontal="center" vertical="center"/>
    </xf>
    <xf numFmtId="0" fontId="16" fillId="11" borderId="14" xfId="0" applyFont="1" applyFill="1" applyBorder="1" applyAlignment="1">
      <alignment horizontal="center" vertical="center" wrapText="1"/>
    </xf>
    <xf numFmtId="0" fontId="13" fillId="11" borderId="4" xfId="0" applyFont="1" applyFill="1" applyBorder="1" applyAlignment="1">
      <alignment horizontal="center" vertical="center" wrapText="1"/>
    </xf>
    <xf numFmtId="0" fontId="13" fillId="11" borderId="23" xfId="0" applyFont="1" applyFill="1" applyBorder="1" applyAlignment="1">
      <alignment horizontal="center" vertical="center" wrapText="1"/>
    </xf>
    <xf numFmtId="0" fontId="13" fillId="11" borderId="18" xfId="0" applyFont="1" applyFill="1" applyBorder="1" applyAlignment="1">
      <alignment horizontal="center" vertical="center" wrapText="1"/>
    </xf>
    <xf numFmtId="0" fontId="13" fillId="11" borderId="30" xfId="0" applyFont="1" applyFill="1" applyBorder="1" applyAlignment="1">
      <alignment horizontal="center" vertical="center" wrapText="1"/>
    </xf>
    <xf numFmtId="0" fontId="13" fillId="11" borderId="22" xfId="0" applyFont="1" applyFill="1" applyBorder="1" applyAlignment="1">
      <alignment horizontal="center" vertical="center" wrapText="1"/>
    </xf>
    <xf numFmtId="0" fontId="13" fillId="8" borderId="30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 wrapText="1"/>
    </xf>
    <xf numFmtId="0" fontId="13" fillId="8" borderId="23" xfId="0" applyFont="1" applyFill="1" applyBorder="1" applyAlignment="1">
      <alignment horizontal="center" vertical="center" wrapText="1"/>
    </xf>
    <xf numFmtId="0" fontId="39" fillId="11" borderId="42" xfId="0" applyFont="1" applyFill="1" applyBorder="1" applyAlignment="1" applyProtection="1">
      <alignment horizontal="center" vertical="center" wrapText="1"/>
    </xf>
    <xf numFmtId="0" fontId="39" fillId="11" borderId="43" xfId="0" applyFont="1" applyFill="1" applyBorder="1" applyAlignment="1" applyProtection="1">
      <alignment horizontal="center" vertical="center" wrapText="1"/>
    </xf>
    <xf numFmtId="0" fontId="39" fillId="11" borderId="44" xfId="0" applyFont="1" applyFill="1" applyBorder="1" applyAlignment="1" applyProtection="1">
      <alignment horizontal="center" vertical="center" wrapText="1"/>
    </xf>
    <xf numFmtId="0" fontId="39" fillId="11" borderId="45" xfId="0" applyFont="1" applyFill="1" applyBorder="1" applyAlignment="1" applyProtection="1">
      <alignment horizontal="center" vertical="center" wrapText="1"/>
    </xf>
    <xf numFmtId="165" fontId="39" fillId="17" borderId="28" xfId="0" applyNumberFormat="1" applyFont="1" applyFill="1" applyBorder="1" applyAlignment="1" applyProtection="1">
      <alignment horizontal="right"/>
    </xf>
    <xf numFmtId="165" fontId="39" fillId="17" borderId="40" xfId="0" applyNumberFormat="1" applyFont="1" applyFill="1" applyBorder="1" applyAlignment="1" applyProtection="1">
      <alignment horizontal="center" wrapText="1"/>
    </xf>
    <xf numFmtId="165" fontId="39" fillId="17" borderId="46" xfId="0" applyNumberFormat="1" applyFont="1" applyFill="1" applyBorder="1" applyAlignment="1" applyProtection="1">
      <alignment horizontal="center" wrapText="1"/>
    </xf>
    <xf numFmtId="0" fontId="46" fillId="0" borderId="45" xfId="0" applyFont="1" applyFill="1" applyBorder="1" applyAlignment="1" applyProtection="1">
      <alignment horizontal="center" wrapText="1"/>
    </xf>
    <xf numFmtId="0" fontId="46" fillId="0" borderId="12" xfId="0" applyFont="1" applyFill="1" applyBorder="1" applyAlignment="1" applyProtection="1">
      <alignment horizontal="center" wrapText="1"/>
    </xf>
    <xf numFmtId="0" fontId="46" fillId="0" borderId="43" xfId="0" applyFont="1" applyFill="1" applyBorder="1" applyAlignment="1" applyProtection="1">
      <alignment horizontal="center" wrapText="1"/>
    </xf>
    <xf numFmtId="0" fontId="40" fillId="20" borderId="18" xfId="0" applyFont="1" applyFill="1" applyBorder="1" applyAlignment="1" applyProtection="1">
      <alignment horizontal="center" wrapText="1"/>
    </xf>
    <xf numFmtId="0" fontId="40" fillId="20" borderId="30" xfId="0" applyFont="1" applyFill="1" applyBorder="1" applyAlignment="1" applyProtection="1">
      <alignment horizontal="center" wrapText="1"/>
    </xf>
    <xf numFmtId="0" fontId="40" fillId="20" borderId="30" xfId="0" applyFont="1" applyFill="1" applyBorder="1" applyAlignment="1" applyProtection="1">
      <alignment horizontal="center" wrapText="1"/>
    </xf>
    <xf numFmtId="0" fontId="41" fillId="20" borderId="30" xfId="0" applyFont="1" applyFill="1" applyBorder="1" applyAlignment="1" applyProtection="1">
      <alignment horizontal="center" wrapText="1"/>
    </xf>
    <xf numFmtId="0" fontId="41" fillId="20" borderId="17" xfId="0" applyFont="1" applyFill="1" applyBorder="1" applyAlignment="1" applyProtection="1">
      <alignment horizontal="center" wrapText="1"/>
    </xf>
    <xf numFmtId="0" fontId="42" fillId="0" borderId="22" xfId="0" applyFont="1" applyBorder="1" applyAlignment="1" applyProtection="1">
      <alignment horizontal="center" wrapText="1"/>
    </xf>
    <xf numFmtId="0" fontId="42" fillId="0" borderId="4" xfId="0" applyFont="1" applyBorder="1" applyAlignment="1" applyProtection="1">
      <alignment horizontal="center" wrapText="1"/>
    </xf>
    <xf numFmtId="8" fontId="43" fillId="0" borderId="4" xfId="0" applyNumberFormat="1" applyFont="1" applyBorder="1" applyAlignment="1" applyProtection="1">
      <alignment horizontal="right" wrapText="1"/>
    </xf>
    <xf numFmtId="4" fontId="42" fillId="13" borderId="4" xfId="0" applyNumberFormat="1" applyFont="1" applyFill="1" applyBorder="1" applyAlignment="1" applyProtection="1">
      <alignment horizontal="right" vertical="center" wrapText="1"/>
      <protection locked="0"/>
    </xf>
    <xf numFmtId="4" fontId="42" fillId="13" borderId="23" xfId="0" applyNumberFormat="1" applyFont="1" applyFill="1" applyBorder="1" applyAlignment="1" applyProtection="1">
      <alignment horizontal="right" vertical="center" wrapText="1"/>
      <protection locked="0"/>
    </xf>
    <xf numFmtId="4" fontId="42" fillId="21" borderId="4" xfId="0" applyNumberFormat="1" applyFont="1" applyFill="1" applyBorder="1" applyAlignment="1" applyProtection="1">
      <alignment horizontal="right" vertical="center" wrapText="1"/>
    </xf>
    <xf numFmtId="4" fontId="42" fillId="21" borderId="23" xfId="0" applyNumberFormat="1" applyFont="1" applyFill="1" applyBorder="1" applyAlignment="1" applyProtection="1">
      <alignment horizontal="right" vertical="center" wrapText="1"/>
    </xf>
    <xf numFmtId="0" fontId="40" fillId="20" borderId="22" xfId="0" applyFont="1" applyFill="1" applyBorder="1" applyAlignment="1" applyProtection="1">
      <alignment horizontal="center" wrapText="1"/>
    </xf>
    <xf numFmtId="0" fontId="40" fillId="20" borderId="4" xfId="0" applyFont="1" applyFill="1" applyBorder="1" applyAlignment="1" applyProtection="1">
      <alignment horizontal="center" wrapText="1"/>
    </xf>
    <xf numFmtId="0" fontId="40" fillId="20" borderId="4" xfId="0" applyFont="1" applyFill="1" applyBorder="1" applyAlignment="1" applyProtection="1">
      <alignment horizontal="center" wrapText="1"/>
    </xf>
    <xf numFmtId="0" fontId="44" fillId="22" borderId="4" xfId="0" applyFont="1" applyFill="1" applyBorder="1" applyAlignment="1" applyProtection="1">
      <alignment horizontal="center" wrapText="1"/>
    </xf>
    <xf numFmtId="0" fontId="44" fillId="22" borderId="23" xfId="0" applyFont="1" applyFill="1" applyBorder="1" applyAlignment="1" applyProtection="1">
      <alignment horizontal="center" wrapText="1"/>
    </xf>
    <xf numFmtId="2" fontId="43" fillId="13" borderId="4" xfId="0" applyNumberFormat="1" applyFont="1" applyFill="1" applyBorder="1" applyAlignment="1" applyProtection="1">
      <alignment horizontal="right" wrapText="1"/>
      <protection locked="0"/>
    </xf>
    <xf numFmtId="0" fontId="45" fillId="0" borderId="4" xfId="0" applyFont="1" applyBorder="1" applyAlignment="1" applyProtection="1">
      <alignment horizontal="center" vertical="center" wrapText="1"/>
    </xf>
    <xf numFmtId="4" fontId="40" fillId="23" borderId="23" xfId="0" applyNumberFormat="1" applyFont="1" applyFill="1" applyBorder="1" applyAlignment="1" applyProtection="1">
      <alignment horizontal="right" wrapText="1"/>
    </xf>
    <xf numFmtId="4" fontId="42" fillId="24" borderId="4" xfId="0" applyNumberFormat="1" applyFont="1" applyFill="1" applyBorder="1" applyAlignment="1" applyProtection="1">
      <alignment horizontal="right" wrapText="1"/>
    </xf>
    <xf numFmtId="4" fontId="42" fillId="24" borderId="23" xfId="0" applyNumberFormat="1" applyFont="1" applyFill="1" applyBorder="1" applyAlignment="1" applyProtection="1">
      <alignment horizontal="right" wrapText="1"/>
    </xf>
    <xf numFmtId="0" fontId="40" fillId="20" borderId="25" xfId="0" applyFont="1" applyFill="1" applyBorder="1" applyAlignment="1" applyProtection="1">
      <alignment horizontal="center" wrapText="1"/>
    </xf>
    <xf numFmtId="0" fontId="40" fillId="20" borderId="26" xfId="0" applyFont="1" applyFill="1" applyBorder="1" applyAlignment="1" applyProtection="1">
      <alignment horizontal="center" wrapText="1"/>
    </xf>
    <xf numFmtId="8" fontId="43" fillId="25" borderId="26" xfId="0" applyNumberFormat="1" applyFont="1" applyFill="1" applyBorder="1" applyAlignment="1" applyProtection="1">
      <alignment horizontal="right" wrapText="1"/>
    </xf>
    <xf numFmtId="4" fontId="42" fillId="24" borderId="26" xfId="0" applyNumberFormat="1" applyFont="1" applyFill="1" applyBorder="1" applyAlignment="1" applyProtection="1">
      <alignment horizontal="right" wrapText="1"/>
    </xf>
    <xf numFmtId="4" fontId="42" fillId="24" borderId="27" xfId="0" applyNumberFormat="1" applyFont="1" applyFill="1" applyBorder="1" applyAlignment="1" applyProtection="1">
      <alignment horizontal="right" wrapText="1"/>
    </xf>
    <xf numFmtId="4" fontId="26" fillId="11" borderId="5" xfId="1" applyNumberFormat="1" applyFont="1" applyFill="1" applyBorder="1" applyAlignment="1" applyProtection="1">
      <alignment horizontal="center" vertical="center" wrapText="1"/>
    </xf>
    <xf numFmtId="4" fontId="24" fillId="9" borderId="4" xfId="0" applyNumberFormat="1" applyFont="1" applyFill="1" applyBorder="1" applyAlignment="1" applyProtection="1">
      <alignment horizontal="right" vertical="center" wrapText="1"/>
      <protection locked="0"/>
    </xf>
    <xf numFmtId="4" fontId="24" fillId="0" borderId="4" xfId="0" applyNumberFormat="1" applyFont="1" applyFill="1" applyBorder="1" applyAlignment="1" applyProtection="1">
      <alignment horizontal="right" vertical="center" wrapText="1"/>
    </xf>
    <xf numFmtId="4" fontId="24" fillId="19" borderId="4" xfId="0" applyNumberFormat="1" applyFont="1" applyFill="1" applyBorder="1" applyAlignment="1" applyProtection="1">
      <alignment horizontal="right" vertical="center" wrapText="1"/>
      <protection locked="0"/>
    </xf>
    <xf numFmtId="4" fontId="24" fillId="13" borderId="4" xfId="0" applyNumberFormat="1" applyFont="1" applyFill="1" applyBorder="1" applyAlignment="1" applyProtection="1">
      <alignment horizontal="right" vertical="center" wrapText="1"/>
      <protection locked="0"/>
    </xf>
    <xf numFmtId="4" fontId="24" fillId="19" borderId="2" xfId="0" applyNumberFormat="1" applyFont="1" applyFill="1" applyBorder="1" applyAlignment="1" applyProtection="1">
      <alignment horizontal="right" vertical="center" wrapText="1"/>
      <protection locked="0"/>
    </xf>
    <xf numFmtId="4" fontId="24" fillId="19" borderId="5" xfId="0" applyNumberFormat="1" applyFont="1" applyFill="1" applyBorder="1" applyAlignment="1" applyProtection="1">
      <alignment horizontal="right" vertical="center" wrapText="1"/>
      <protection locked="0"/>
    </xf>
    <xf numFmtId="4" fontId="24" fillId="13" borderId="2" xfId="0" applyNumberFormat="1" applyFont="1" applyFill="1" applyBorder="1" applyAlignment="1" applyProtection="1">
      <alignment horizontal="right" vertical="center" wrapText="1"/>
      <protection locked="0"/>
    </xf>
    <xf numFmtId="4" fontId="24" fillId="13" borderId="5" xfId="0" applyNumberFormat="1" applyFont="1" applyFill="1" applyBorder="1" applyAlignment="1" applyProtection="1">
      <alignment horizontal="right" vertical="center" wrapText="1"/>
      <protection locked="0"/>
    </xf>
    <xf numFmtId="0" fontId="31" fillId="12" borderId="0" xfId="0" applyFont="1" applyFill="1" applyBorder="1" applyAlignment="1" applyProtection="1">
      <alignment horizontal="right" vertical="top"/>
    </xf>
    <xf numFmtId="0" fontId="33" fillId="12" borderId="0" xfId="0" applyFont="1" applyFill="1" applyAlignment="1" applyProtection="1">
      <alignment horizontal="left"/>
    </xf>
    <xf numFmtId="0" fontId="29" fillId="12" borderId="0" xfId="0" applyFont="1" applyFill="1" applyProtection="1"/>
    <xf numFmtId="0" fontId="29" fillId="12" borderId="0" xfId="0" applyFont="1" applyFill="1" applyBorder="1" applyProtection="1"/>
    <xf numFmtId="0" fontId="29" fillId="12" borderId="0" xfId="0" applyFont="1" applyFill="1" applyAlignment="1" applyProtection="1">
      <alignment horizontal="center"/>
    </xf>
    <xf numFmtId="0" fontId="31" fillId="0" borderId="0" xfId="0" applyFont="1" applyProtection="1"/>
    <xf numFmtId="0" fontId="34" fillId="12" borderId="0" xfId="0" applyFont="1" applyFill="1" applyAlignment="1" applyProtection="1">
      <alignment vertical="center"/>
    </xf>
    <xf numFmtId="0" fontId="34" fillId="12" borderId="0" xfId="0" applyFont="1" applyFill="1" applyProtection="1"/>
    <xf numFmtId="0" fontId="0" fillId="0" borderId="0" xfId="0" applyFont="1" applyProtection="1"/>
    <xf numFmtId="0" fontId="0" fillId="0" borderId="9" xfId="0" applyFont="1" applyBorder="1" applyAlignment="1" applyProtection="1"/>
    <xf numFmtId="0" fontId="34" fillId="12" borderId="0" xfId="0" applyFont="1" applyFill="1" applyAlignment="1" applyProtection="1">
      <alignment horizontal="left"/>
    </xf>
    <xf numFmtId="0" fontId="0" fillId="12" borderId="11" xfId="0" applyFont="1" applyFill="1" applyBorder="1" applyAlignment="1" applyProtection="1"/>
    <xf numFmtId="0" fontId="0" fillId="0" borderId="0" xfId="0" applyFont="1" applyBorder="1" applyAlignment="1" applyProtection="1"/>
    <xf numFmtId="0" fontId="0" fillId="12" borderId="0" xfId="0" applyFont="1" applyFill="1" applyProtection="1"/>
    <xf numFmtId="0" fontId="0" fillId="12" borderId="0" xfId="0" applyFont="1" applyFill="1" applyAlignment="1" applyProtection="1">
      <alignment horizontal="left"/>
    </xf>
    <xf numFmtId="0" fontId="32" fillId="12" borderId="0" xfId="0" applyFont="1" applyFill="1" applyAlignment="1" applyProtection="1">
      <alignment vertical="center"/>
    </xf>
    <xf numFmtId="0" fontId="32" fillId="12" borderId="0" xfId="0" applyFont="1" applyFill="1" applyAlignment="1" applyProtection="1">
      <alignment horizontal="left"/>
    </xf>
    <xf numFmtId="0" fontId="31" fillId="0" borderId="0" xfId="0" applyFont="1" applyFill="1" applyProtection="1"/>
    <xf numFmtId="0" fontId="31" fillId="12" borderId="0" xfId="0" applyFont="1" applyFill="1" applyProtection="1"/>
    <xf numFmtId="0" fontId="13" fillId="0" borderId="0" xfId="0" applyFont="1" applyBorder="1" applyAlignment="1" applyProtection="1">
      <alignment horizontal="right" vertical="top"/>
    </xf>
    <xf numFmtId="0" fontId="13" fillId="0" borderId="0" xfId="0" applyFont="1" applyProtection="1"/>
    <xf numFmtId="0" fontId="0" fillId="0" borderId="0" xfId="0" applyProtection="1"/>
    <xf numFmtId="0" fontId="18" fillId="9" borderId="0" xfId="0" applyFont="1" applyFill="1" applyProtection="1"/>
    <xf numFmtId="0" fontId="13" fillId="13" borderId="0" xfId="0" applyFont="1" applyFill="1" applyProtection="1"/>
    <xf numFmtId="0" fontId="17" fillId="13" borderId="0" xfId="0" applyFont="1" applyFill="1" applyProtection="1"/>
    <xf numFmtId="0" fontId="19" fillId="0" borderId="0" xfId="0" applyFont="1" applyProtection="1"/>
    <xf numFmtId="0" fontId="20" fillId="0" borderId="0" xfId="0" applyFont="1" applyProtection="1"/>
    <xf numFmtId="0" fontId="17" fillId="0" borderId="0" xfId="0" applyFont="1" applyProtection="1"/>
    <xf numFmtId="0" fontId="21" fillId="10" borderId="0" xfId="0" applyFont="1" applyFill="1" applyProtection="1"/>
    <xf numFmtId="0" fontId="22" fillId="10" borderId="0" xfId="0" applyFont="1" applyFill="1" applyProtection="1"/>
    <xf numFmtId="0" fontId="23" fillId="10" borderId="0" xfId="0" applyFont="1" applyFill="1" applyProtection="1"/>
    <xf numFmtId="0" fontId="0" fillId="10" borderId="0" xfId="0" applyFill="1" applyProtection="1"/>
    <xf numFmtId="0" fontId="24" fillId="11" borderId="2" xfId="0" applyFont="1" applyFill="1" applyBorder="1" applyProtection="1"/>
    <xf numFmtId="0" fontId="24" fillId="11" borderId="3" xfId="0" applyFont="1" applyFill="1" applyBorder="1" applyAlignment="1" applyProtection="1">
      <alignment horizontal="left" vertical="center"/>
    </xf>
    <xf numFmtId="0" fontId="24" fillId="11" borderId="4" xfId="0" applyFont="1" applyFill="1" applyBorder="1" applyAlignment="1" applyProtection="1">
      <alignment horizontal="center" vertical="center" wrapText="1"/>
    </xf>
    <xf numFmtId="0" fontId="24" fillId="11" borderId="5" xfId="0" applyFont="1" applyFill="1" applyBorder="1" applyAlignment="1" applyProtection="1">
      <alignment horizontal="center" vertical="center" wrapText="1"/>
    </xf>
    <xf numFmtId="0" fontId="26" fillId="11" borderId="2" xfId="0" applyFont="1" applyFill="1" applyBorder="1" applyProtection="1"/>
    <xf numFmtId="0" fontId="27" fillId="11" borderId="3" xfId="0" applyFont="1" applyFill="1" applyBorder="1" applyAlignment="1" applyProtection="1">
      <alignment horizontal="left" vertical="center"/>
    </xf>
    <xf numFmtId="0" fontId="26" fillId="11" borderId="4" xfId="0" applyFont="1" applyFill="1" applyBorder="1" applyAlignment="1" applyProtection="1">
      <alignment horizontal="center" vertical="center" wrapText="1"/>
    </xf>
    <xf numFmtId="0" fontId="26" fillId="11" borderId="2" xfId="0" applyFont="1" applyFill="1" applyBorder="1" applyAlignment="1" applyProtection="1">
      <alignment horizontal="center" vertical="center" wrapText="1"/>
    </xf>
    <xf numFmtId="0" fontId="26" fillId="11" borderId="5" xfId="0" applyFont="1" applyFill="1" applyBorder="1" applyAlignment="1" applyProtection="1">
      <alignment horizontal="center" vertical="center" wrapText="1"/>
    </xf>
    <xf numFmtId="0" fontId="26" fillId="11" borderId="5" xfId="0" applyFont="1" applyFill="1" applyBorder="1" applyAlignment="1" applyProtection="1">
      <alignment horizontal="center" vertical="center" wrapText="1"/>
    </xf>
    <xf numFmtId="0" fontId="24" fillId="10" borderId="4" xfId="0" applyFont="1" applyFill="1" applyBorder="1" applyAlignment="1" applyProtection="1">
      <alignment horizontal="left" vertical="center" wrapText="1"/>
    </xf>
    <xf numFmtId="165" fontId="24" fillId="10" borderId="4" xfId="0" applyNumberFormat="1" applyFont="1" applyFill="1" applyBorder="1" applyAlignment="1" applyProtection="1">
      <alignment vertical="center" wrapText="1"/>
    </xf>
    <xf numFmtId="0" fontId="27" fillId="10" borderId="4" xfId="0" applyFont="1" applyFill="1" applyBorder="1" applyAlignment="1" applyProtection="1">
      <alignment horizontal="left" vertical="center" wrapText="1"/>
    </xf>
    <xf numFmtId="0" fontId="27" fillId="10" borderId="4" xfId="0" applyFont="1" applyFill="1" applyBorder="1" applyAlignment="1" applyProtection="1">
      <alignment horizontal="left" vertical="center" wrapText="1"/>
    </xf>
    <xf numFmtId="165" fontId="24" fillId="0" borderId="4" xfId="0" applyNumberFormat="1" applyFont="1" applyBorder="1" applyAlignment="1" applyProtection="1">
      <alignment vertical="center" wrapText="1"/>
    </xf>
    <xf numFmtId="0" fontId="0" fillId="0" borderId="4" xfId="0" applyBorder="1" applyProtection="1"/>
    <xf numFmtId="0" fontId="24" fillId="10" borderId="6" xfId="0" applyFont="1" applyFill="1" applyBorder="1" applyAlignment="1" applyProtection="1">
      <alignment horizontal="left" vertical="center" wrapText="1"/>
    </xf>
    <xf numFmtId="0" fontId="27" fillId="10" borderId="6" xfId="0" applyFont="1" applyFill="1" applyBorder="1" applyAlignment="1" applyProtection="1">
      <alignment horizontal="left" vertical="center" wrapText="1"/>
    </xf>
    <xf numFmtId="4" fontId="24" fillId="10" borderId="4" xfId="0" applyNumberFormat="1" applyFont="1" applyFill="1" applyBorder="1" applyAlignment="1" applyProtection="1">
      <alignment horizontal="right" vertical="center" wrapText="1"/>
    </xf>
    <xf numFmtId="4" fontId="24" fillId="10" borderId="2" xfId="0" applyNumberFormat="1" applyFont="1" applyFill="1" applyBorder="1" applyAlignment="1" applyProtection="1">
      <alignment horizontal="right" vertical="center" wrapText="1"/>
    </xf>
    <xf numFmtId="4" fontId="24" fillId="10" borderId="5" xfId="0" applyNumberFormat="1" applyFont="1" applyFill="1" applyBorder="1" applyAlignment="1" applyProtection="1">
      <alignment horizontal="right" vertical="center" wrapText="1"/>
    </xf>
    <xf numFmtId="0" fontId="24" fillId="10" borderId="7" xfId="0" applyFont="1" applyFill="1" applyBorder="1" applyAlignment="1" applyProtection="1">
      <alignment horizontal="left" vertical="center" wrapText="1"/>
    </xf>
    <xf numFmtId="0" fontId="24" fillId="10" borderId="3" xfId="0" applyFont="1" applyFill="1" applyBorder="1" applyAlignment="1" applyProtection="1">
      <alignment horizontal="left" vertical="center"/>
    </xf>
    <xf numFmtId="165" fontId="24" fillId="10" borderId="5" xfId="0" applyNumberFormat="1" applyFont="1" applyFill="1" applyBorder="1" applyAlignment="1" applyProtection="1">
      <alignment vertical="center" wrapText="1"/>
    </xf>
    <xf numFmtId="0" fontId="27" fillId="10" borderId="7" xfId="0" applyFont="1" applyFill="1" applyBorder="1" applyAlignment="1" applyProtection="1">
      <alignment horizontal="left" vertical="center" wrapText="1"/>
    </xf>
    <xf numFmtId="0" fontId="27" fillId="10" borderId="3" xfId="0" applyFont="1" applyFill="1" applyBorder="1" applyAlignment="1" applyProtection="1">
      <alignment horizontal="left" vertical="center"/>
    </xf>
    <xf numFmtId="4" fontId="24" fillId="10" borderId="5" xfId="0" applyNumberFormat="1" applyFont="1" applyFill="1" applyBorder="1" applyAlignment="1" applyProtection="1">
      <alignment vertical="center" wrapText="1"/>
    </xf>
    <xf numFmtId="4" fontId="24" fillId="10" borderId="2" xfId="0" applyNumberFormat="1" applyFont="1" applyFill="1" applyBorder="1" applyAlignment="1" applyProtection="1">
      <alignment horizontal="center" vertical="center" wrapText="1"/>
    </xf>
    <xf numFmtId="4" fontId="24" fillId="10" borderId="5" xfId="0" applyNumberFormat="1" applyFont="1" applyFill="1" applyBorder="1" applyAlignment="1" applyProtection="1">
      <alignment horizontal="center" vertical="center" wrapText="1"/>
    </xf>
    <xf numFmtId="4" fontId="0" fillId="0" borderId="0" xfId="0" applyNumberFormat="1" applyProtection="1"/>
    <xf numFmtId="0" fontId="24" fillId="11" borderId="2" xfId="0" applyFont="1" applyFill="1" applyBorder="1" applyAlignment="1" applyProtection="1">
      <alignment vertical="center"/>
    </xf>
    <xf numFmtId="0" fontId="26" fillId="11" borderId="2" xfId="0" applyFont="1" applyFill="1" applyBorder="1" applyAlignment="1" applyProtection="1">
      <alignment vertical="center"/>
    </xf>
    <xf numFmtId="4" fontId="26" fillId="11" borderId="4" xfId="0" applyNumberFormat="1" applyFont="1" applyFill="1" applyBorder="1" applyAlignment="1" applyProtection="1">
      <alignment horizontal="center" vertical="center" wrapText="1"/>
    </xf>
    <xf numFmtId="4" fontId="26" fillId="11" borderId="2" xfId="0" applyNumberFormat="1" applyFont="1" applyFill="1" applyBorder="1" applyAlignment="1" applyProtection="1">
      <alignment horizontal="center" vertical="center" wrapText="1"/>
    </xf>
    <xf numFmtId="4" fontId="26" fillId="11" borderId="3" xfId="0" applyNumberFormat="1" applyFont="1" applyFill="1" applyBorder="1" applyAlignment="1" applyProtection="1">
      <alignment horizontal="center" vertical="center" wrapText="1"/>
    </xf>
    <xf numFmtId="4" fontId="26" fillId="11" borderId="5" xfId="0" applyNumberFormat="1" applyFont="1" applyFill="1" applyBorder="1" applyAlignment="1" applyProtection="1">
      <alignment horizontal="center" vertical="center" wrapText="1"/>
    </xf>
    <xf numFmtId="0" fontId="24" fillId="10" borderId="8" xfId="0" applyFont="1" applyFill="1" applyBorder="1" applyAlignment="1" applyProtection="1">
      <alignment horizontal="left" vertical="center" wrapText="1"/>
    </xf>
    <xf numFmtId="0" fontId="27" fillId="10" borderId="8" xfId="0" applyFont="1" applyFill="1" applyBorder="1" applyAlignment="1" applyProtection="1">
      <alignment horizontal="left" vertical="center" wrapText="1"/>
    </xf>
    <xf numFmtId="0" fontId="14" fillId="0" borderId="0" xfId="0" applyFont="1" applyProtection="1"/>
    <xf numFmtId="0" fontId="24" fillId="11" borderId="3" xfId="0" applyFont="1" applyFill="1" applyBorder="1" applyProtection="1"/>
    <xf numFmtId="0" fontId="22" fillId="0" borderId="0" xfId="0" applyFont="1" applyProtection="1"/>
    <xf numFmtId="0" fontId="26" fillId="11" borderId="3" xfId="0" applyFont="1" applyFill="1" applyBorder="1" applyProtection="1"/>
    <xf numFmtId="0" fontId="24" fillId="10" borderId="8" xfId="0" applyFont="1" applyFill="1" applyBorder="1" applyAlignment="1" applyProtection="1">
      <alignment horizontal="left" vertical="center" wrapText="1"/>
    </xf>
    <xf numFmtId="0" fontId="27" fillId="10" borderId="8" xfId="0" applyFont="1" applyFill="1" applyBorder="1" applyAlignment="1" applyProtection="1">
      <alignment horizontal="left" vertical="center" wrapText="1"/>
    </xf>
    <xf numFmtId="0" fontId="15" fillId="0" borderId="0" xfId="0" applyFont="1" applyProtection="1"/>
    <xf numFmtId="0" fontId="16" fillId="0" borderId="0" xfId="0" applyFont="1" applyProtection="1"/>
    <xf numFmtId="0" fontId="35" fillId="12" borderId="0" xfId="0" applyFont="1" applyFill="1" applyProtection="1"/>
  </cellXfs>
  <cellStyles count="19">
    <cellStyle name="Accent" xfId="15"/>
    <cellStyle name="Accent 1" xfId="16"/>
    <cellStyle name="Accent 2" xfId="17"/>
    <cellStyle name="Accent 3" xfId="18"/>
    <cellStyle name="Bad" xfId="12"/>
    <cellStyle name="Error" xfId="14"/>
    <cellStyle name="Footnote" xfId="7"/>
    <cellStyle name="Good" xfId="10"/>
    <cellStyle name="Heading" xfId="2"/>
    <cellStyle name="Heading 1" xfId="3"/>
    <cellStyle name="Heading 2" xfId="4"/>
    <cellStyle name="Hyperlink" xfId="8"/>
    <cellStyle name="Millares" xfId="1" builtinId="3"/>
    <cellStyle name="Neutral" xfId="11"/>
    <cellStyle name="Normal" xfId="0" builtinId="0"/>
    <cellStyle name="Note" xfId="6"/>
    <cellStyle name="Status" xfId="9"/>
    <cellStyle name="Text" xfId="5"/>
    <cellStyle name="Warning" xfId="13"/>
  </cellStyles>
  <dxfs count="1">
    <dxf>
      <fill>
        <patternFill>
          <bgColor rgb="FFC00000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CE181E"/>
      <rgbColor rgb="FFFFFFCC"/>
      <rgbColor rgb="FFDCE6F2"/>
      <rgbColor rgb="FF660066"/>
      <rgbColor rgb="FFFF8080"/>
      <rgbColor rgb="FF0066CC"/>
      <rgbColor rgb="FFC7D3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DDDDDD"/>
      <rgbColor rgb="FFD9D9D9"/>
      <rgbColor rgb="FFFF99CC"/>
      <rgbColor rgb="FFCC99FF"/>
      <rgbColor rgb="FFFFCCCC"/>
      <rgbColor rgb="FF3366FF"/>
      <rgbColor rgb="FF33CCCC"/>
      <rgbColor rgb="FF81D41A"/>
      <rgbColor rgb="FFFFCC00"/>
      <rgbColor rgb="FFFF9900"/>
      <rgbColor rgb="FFFF4000"/>
      <rgbColor rgb="FF3465A4"/>
      <rgbColor rgb="FF969696"/>
      <rgbColor rgb="FF003366"/>
      <rgbColor rgb="FF339966"/>
      <rgbColor rgb="FF111111"/>
      <rgbColor rgb="FF333300"/>
      <rgbColor rgb="FFC9211E"/>
      <rgbColor rgb="FF993366"/>
      <rgbColor rgb="FF55308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6"/>
  <sheetViews>
    <sheetView tabSelected="1" workbookViewId="0">
      <selection activeCell="E8" sqref="E8"/>
    </sheetView>
  </sheetViews>
  <sheetFormatPr baseColWidth="10" defaultColWidth="9.140625" defaultRowHeight="12.75"/>
  <cols>
    <col min="1" max="1" width="3.42578125" style="278" customWidth="1"/>
    <col min="2" max="2" width="13.5703125" style="279" customWidth="1"/>
    <col min="3" max="3" width="25.85546875" style="279" customWidth="1"/>
    <col min="4" max="4" width="9" style="279" customWidth="1"/>
    <col min="5" max="5" width="8.85546875" style="279" customWidth="1"/>
    <col min="6" max="6" width="8.5703125" style="279" customWidth="1"/>
    <col min="7" max="7" width="7.85546875" style="329" customWidth="1"/>
    <col min="8" max="8" width="2.140625" style="329" customWidth="1"/>
    <col min="9" max="9" width="12.140625" style="335" customWidth="1"/>
    <col min="10" max="10" width="5.28515625" style="279" customWidth="1"/>
    <col min="11" max="11" width="20.7109375" style="279" customWidth="1"/>
    <col min="12" max="12" width="14.140625" style="279" customWidth="1"/>
    <col min="13" max="13" width="7.5703125" style="336" customWidth="1"/>
    <col min="14" max="14" width="6.5703125" style="336" customWidth="1"/>
    <col min="15" max="15" width="5.28515625" style="279" customWidth="1"/>
    <col min="16" max="16" width="10.5703125" style="279" customWidth="1"/>
    <col min="17" max="16384" width="9.140625" style="280"/>
  </cols>
  <sheetData>
    <row r="1" spans="1:16" s="264" customFormat="1" ht="23.25">
      <c r="A1" s="259"/>
      <c r="B1" s="260" t="s">
        <v>23</v>
      </c>
      <c r="C1" s="260"/>
      <c r="D1" s="261"/>
      <c r="E1" s="261"/>
      <c r="F1" s="261"/>
      <c r="G1" s="262"/>
      <c r="H1" s="261"/>
      <c r="I1" s="261"/>
      <c r="J1" s="261"/>
      <c r="K1" s="261"/>
      <c r="L1" s="261"/>
      <c r="M1" s="261"/>
      <c r="N1" s="261"/>
      <c r="O1" s="263"/>
      <c r="P1" s="261"/>
    </row>
    <row r="2" spans="1:16" s="264" customFormat="1" ht="20.25" customHeight="1">
      <c r="A2" s="259"/>
      <c r="B2" s="260"/>
      <c r="C2" s="260"/>
      <c r="D2" s="261"/>
      <c r="E2" s="261"/>
      <c r="F2" s="261"/>
      <c r="G2" s="262"/>
      <c r="H2" s="261"/>
      <c r="I2" s="261"/>
      <c r="J2" s="261"/>
      <c r="K2" s="261"/>
      <c r="L2" s="261"/>
      <c r="M2" s="261"/>
      <c r="N2" s="261"/>
      <c r="O2" s="263"/>
      <c r="P2" s="261"/>
    </row>
    <row r="3" spans="1:16" s="264" customFormat="1" ht="14.25">
      <c r="A3" s="259"/>
      <c r="B3" s="265" t="s">
        <v>24</v>
      </c>
      <c r="C3" s="177"/>
      <c r="D3" s="178"/>
      <c r="E3" s="178"/>
      <c r="F3" s="178"/>
      <c r="G3" s="179"/>
      <c r="H3" s="266" t="s">
        <v>25</v>
      </c>
      <c r="I3" s="265"/>
      <c r="J3" s="267"/>
      <c r="K3" s="26"/>
      <c r="L3" s="266" t="s">
        <v>26</v>
      </c>
      <c r="M3" s="268"/>
      <c r="N3" s="268"/>
      <c r="O3" s="268"/>
    </row>
    <row r="4" spans="1:16" s="264" customFormat="1" ht="14.25">
      <c r="A4" s="259"/>
      <c r="B4" s="269" t="s">
        <v>27</v>
      </c>
      <c r="C4" s="269"/>
      <c r="D4" s="269"/>
      <c r="E4" s="183"/>
      <c r="F4" s="184"/>
      <c r="G4" s="184"/>
      <c r="H4" s="184"/>
      <c r="I4" s="184"/>
      <c r="J4" s="184"/>
      <c r="K4" s="184"/>
      <c r="L4" s="184"/>
      <c r="M4" s="184"/>
      <c r="N4" s="184"/>
      <c r="O4" s="185"/>
      <c r="P4" s="270"/>
    </row>
    <row r="5" spans="1:16" s="264" customFormat="1" ht="15" customHeight="1">
      <c r="A5" s="259"/>
      <c r="B5" s="265" t="s">
        <v>28</v>
      </c>
      <c r="C5" s="180"/>
      <c r="D5" s="181"/>
      <c r="E5" s="182"/>
      <c r="F5" s="269" t="s">
        <v>29</v>
      </c>
      <c r="G5" s="271"/>
      <c r="H5" s="271"/>
      <c r="I5" s="271"/>
      <c r="J5" s="267"/>
      <c r="K5" s="267"/>
      <c r="L5" s="267"/>
      <c r="M5" s="267"/>
      <c r="N5" s="267"/>
      <c r="O5" s="267"/>
      <c r="P5" s="266"/>
    </row>
    <row r="6" spans="1:16" s="264" customFormat="1" ht="15.75" customHeight="1">
      <c r="A6" s="259"/>
      <c r="B6" s="265" t="s">
        <v>33</v>
      </c>
      <c r="C6" s="265"/>
      <c r="D6" s="269"/>
      <c r="E6" s="269"/>
      <c r="F6" s="269"/>
      <c r="G6" s="269"/>
      <c r="H6" s="269"/>
      <c r="I6" s="272"/>
      <c r="J6" s="267"/>
      <c r="K6" s="267"/>
      <c r="L6" s="267"/>
      <c r="M6" s="272"/>
      <c r="N6" s="272"/>
      <c r="O6" s="272"/>
      <c r="P6" s="266"/>
    </row>
    <row r="7" spans="1:16" s="264" customFormat="1" ht="6.75" customHeight="1">
      <c r="A7" s="259"/>
      <c r="B7" s="265"/>
      <c r="C7" s="265"/>
      <c r="D7" s="269"/>
      <c r="E7" s="269"/>
      <c r="F7" s="269"/>
      <c r="G7" s="269"/>
      <c r="H7" s="269"/>
      <c r="I7" s="269"/>
      <c r="J7" s="272"/>
      <c r="K7" s="272"/>
      <c r="L7" s="272"/>
      <c r="M7" s="272"/>
      <c r="N7" s="272"/>
      <c r="O7" s="272"/>
      <c r="P7" s="266"/>
    </row>
    <row r="8" spans="1:16" s="264" customFormat="1" ht="16.5" customHeight="1">
      <c r="A8" s="259"/>
      <c r="B8" s="265" t="s">
        <v>30</v>
      </c>
      <c r="C8" s="265"/>
      <c r="D8" s="269"/>
      <c r="E8" s="269"/>
      <c r="F8" s="269"/>
      <c r="G8" s="269"/>
      <c r="H8" s="269"/>
      <c r="I8" s="273"/>
      <c r="J8" s="272"/>
      <c r="K8" s="272"/>
      <c r="L8" s="272"/>
      <c r="M8" s="272"/>
      <c r="N8" s="272"/>
      <c r="O8" s="272"/>
      <c r="P8" s="266"/>
    </row>
    <row r="9" spans="1:16" s="264" customFormat="1" ht="15">
      <c r="A9" s="259"/>
      <c r="B9" s="265" t="s">
        <v>32</v>
      </c>
      <c r="C9" s="274"/>
      <c r="D9" s="275"/>
      <c r="E9" s="275"/>
      <c r="F9" s="275"/>
      <c r="G9" s="275"/>
      <c r="H9" s="275"/>
      <c r="J9" s="276"/>
      <c r="K9" s="276"/>
      <c r="L9" s="276"/>
      <c r="M9" s="277"/>
      <c r="N9" s="277"/>
      <c r="O9" s="277"/>
      <c r="P9" s="277"/>
    </row>
    <row r="10" spans="1:16" ht="12.75" customHeight="1">
      <c r="D10" s="280"/>
      <c r="G10" s="279"/>
      <c r="H10" s="279"/>
      <c r="I10" s="281" t="s">
        <v>0</v>
      </c>
      <c r="J10" s="282"/>
      <c r="K10" s="283"/>
      <c r="L10" s="282"/>
      <c r="M10" s="279"/>
      <c r="N10" s="279"/>
    </row>
    <row r="11" spans="1:16" ht="12.75" customHeight="1">
      <c r="B11" s="284" t="s">
        <v>1</v>
      </c>
      <c r="C11" s="285"/>
      <c r="D11" s="285"/>
      <c r="E11" s="285"/>
      <c r="F11" s="285"/>
      <c r="G11" s="279"/>
      <c r="H11" s="279"/>
      <c r="I11" s="279"/>
      <c r="K11" s="286"/>
      <c r="M11" s="279"/>
      <c r="N11" s="279"/>
    </row>
    <row r="12" spans="1:16" ht="15">
      <c r="B12" s="287" t="s">
        <v>2</v>
      </c>
      <c r="C12" s="288"/>
      <c r="D12" s="285"/>
      <c r="E12" s="288"/>
      <c r="F12" s="285"/>
      <c r="G12" s="280"/>
      <c r="H12" s="279"/>
      <c r="I12" s="289" t="s">
        <v>2</v>
      </c>
      <c r="J12" s="290"/>
      <c r="L12" s="290"/>
      <c r="M12" s="279"/>
      <c r="N12" s="279"/>
    </row>
    <row r="13" spans="1:16" ht="25.5">
      <c r="B13" s="291" t="s">
        <v>3</v>
      </c>
      <c r="C13" s="292"/>
      <c r="D13" s="293" t="s">
        <v>4</v>
      </c>
      <c r="E13" s="10" t="s">
        <v>5</v>
      </c>
      <c r="F13" s="294" t="s">
        <v>6</v>
      </c>
      <c r="G13" s="294" t="s">
        <v>7</v>
      </c>
      <c r="H13" s="279"/>
      <c r="I13" s="295" t="s">
        <v>3</v>
      </c>
      <c r="J13" s="296"/>
      <c r="K13" s="296"/>
      <c r="L13" s="297" t="s">
        <v>4</v>
      </c>
      <c r="M13" s="15" t="s">
        <v>5</v>
      </c>
      <c r="N13" s="298" t="s">
        <v>6</v>
      </c>
      <c r="O13" s="299"/>
      <c r="P13" s="300" t="s">
        <v>8</v>
      </c>
    </row>
    <row r="14" spans="1:16" ht="13.9" customHeight="1">
      <c r="B14" s="301" t="s">
        <v>9</v>
      </c>
      <c r="C14" s="301" t="s">
        <v>10</v>
      </c>
      <c r="D14" s="302">
        <v>189.1</v>
      </c>
      <c r="E14" s="302">
        <v>107.36</v>
      </c>
      <c r="F14" s="302">
        <v>100.04</v>
      </c>
      <c r="G14" s="302">
        <v>89.06</v>
      </c>
      <c r="H14" s="279"/>
      <c r="I14" s="303" t="s">
        <v>9</v>
      </c>
      <c r="J14" s="304" t="s">
        <v>10</v>
      </c>
      <c r="K14" s="304"/>
      <c r="L14" s="253"/>
      <c r="M14" s="253"/>
      <c r="N14" s="255"/>
      <c r="O14" s="256"/>
      <c r="P14" s="251"/>
    </row>
    <row r="15" spans="1:16" ht="27.75" customHeight="1">
      <c r="B15" s="301" t="s">
        <v>11</v>
      </c>
      <c r="C15" s="301" t="s">
        <v>12</v>
      </c>
      <c r="D15" s="302">
        <v>209.84</v>
      </c>
      <c r="E15" s="305">
        <v>136.63999999999999</v>
      </c>
      <c r="F15" s="305">
        <v>127.32</v>
      </c>
      <c r="G15" s="306"/>
      <c r="H15" s="279"/>
      <c r="I15" s="303" t="s">
        <v>11</v>
      </c>
      <c r="J15" s="304" t="s">
        <v>12</v>
      </c>
      <c r="K15" s="304"/>
      <c r="L15" s="253"/>
      <c r="M15" s="254"/>
      <c r="N15" s="257"/>
      <c r="O15" s="258"/>
      <c r="P15" s="252"/>
    </row>
    <row r="16" spans="1:16" ht="26.25" customHeight="1">
      <c r="B16" s="301" t="s">
        <v>13</v>
      </c>
      <c r="C16" s="301" t="s">
        <v>14</v>
      </c>
      <c r="D16" s="302">
        <v>189.1</v>
      </c>
      <c r="E16" s="305">
        <v>107.36</v>
      </c>
      <c r="F16" s="305">
        <v>100.04</v>
      </c>
      <c r="G16" s="306"/>
      <c r="H16" s="279"/>
      <c r="I16" s="303" t="s">
        <v>13</v>
      </c>
      <c r="J16" s="304" t="s">
        <v>14</v>
      </c>
      <c r="K16" s="304"/>
      <c r="L16" s="253"/>
      <c r="M16" s="254"/>
      <c r="N16" s="257"/>
      <c r="O16" s="258"/>
      <c r="P16" s="252"/>
    </row>
    <row r="17" spans="2:17" ht="13.9" customHeight="1">
      <c r="B17" s="307" t="s">
        <v>15</v>
      </c>
      <c r="C17" s="301" t="s">
        <v>16</v>
      </c>
      <c r="D17" s="302">
        <v>1366.4</v>
      </c>
      <c r="E17" s="302"/>
      <c r="F17" s="302"/>
      <c r="G17" s="306"/>
      <c r="H17" s="279"/>
      <c r="I17" s="308" t="s">
        <v>15</v>
      </c>
      <c r="J17" s="304" t="s">
        <v>16</v>
      </c>
      <c r="K17" s="304"/>
      <c r="L17" s="253"/>
      <c r="M17" s="309"/>
      <c r="N17" s="310"/>
      <c r="O17" s="311"/>
      <c r="P17" s="252"/>
    </row>
    <row r="18" spans="2:17">
      <c r="B18" s="312"/>
      <c r="C18" s="313"/>
      <c r="D18" s="314"/>
      <c r="E18" s="314"/>
      <c r="F18" s="314"/>
      <c r="G18" s="280"/>
      <c r="H18" s="279"/>
      <c r="I18" s="315"/>
      <c r="J18" s="316"/>
      <c r="K18" s="280"/>
      <c r="L18" s="317"/>
      <c r="M18" s="317"/>
      <c r="N18" s="318"/>
      <c r="O18" s="319"/>
      <c r="P18" s="320"/>
    </row>
    <row r="19" spans="2:17" ht="24.75" customHeight="1">
      <c r="B19" s="321" t="s">
        <v>17</v>
      </c>
      <c r="C19" s="292"/>
      <c r="D19" s="293" t="s">
        <v>4</v>
      </c>
      <c r="E19" s="10" t="s">
        <v>5</v>
      </c>
      <c r="F19" s="294" t="s">
        <v>6</v>
      </c>
      <c r="G19" s="294" t="s">
        <v>7</v>
      </c>
      <c r="H19" s="279"/>
      <c r="I19" s="322" t="s">
        <v>17</v>
      </c>
      <c r="J19" s="296"/>
      <c r="K19" s="296"/>
      <c r="L19" s="323" t="s">
        <v>4</v>
      </c>
      <c r="M19" s="250" t="s">
        <v>5</v>
      </c>
      <c r="N19" s="324" t="s">
        <v>6</v>
      </c>
      <c r="O19" s="325"/>
      <c r="P19" s="326" t="s">
        <v>8</v>
      </c>
    </row>
    <row r="20" spans="2:17" ht="19.5" customHeight="1">
      <c r="B20" s="327" t="s">
        <v>18</v>
      </c>
      <c r="C20" s="327"/>
      <c r="D20" s="302">
        <v>76.86</v>
      </c>
      <c r="E20" s="302">
        <v>43.92</v>
      </c>
      <c r="F20" s="302">
        <v>30.5</v>
      </c>
      <c r="G20" s="302">
        <v>25.62</v>
      </c>
      <c r="H20" s="279"/>
      <c r="I20" s="328" t="s">
        <v>18</v>
      </c>
      <c r="J20" s="328"/>
      <c r="K20" s="328"/>
      <c r="L20" s="309"/>
      <c r="M20" s="309"/>
      <c r="N20" s="310"/>
      <c r="O20" s="311"/>
      <c r="P20" s="309"/>
    </row>
    <row r="21" spans="2:17" ht="5.25" customHeight="1">
      <c r="B21" s="285"/>
      <c r="C21" s="285"/>
      <c r="D21" s="285"/>
      <c r="E21" s="285"/>
      <c r="F21" s="285"/>
      <c r="G21" s="280"/>
      <c r="H21" s="279"/>
      <c r="I21" s="279"/>
      <c r="K21" s="280"/>
      <c r="M21" s="279"/>
      <c r="N21" s="279"/>
    </row>
    <row r="22" spans="2:17" ht="15.75" thickBot="1">
      <c r="B22" s="287" t="s">
        <v>19</v>
      </c>
      <c r="C22" s="288"/>
      <c r="D22" s="285"/>
      <c r="E22" s="285"/>
      <c r="F22" s="285"/>
      <c r="G22" s="280"/>
      <c r="H22" s="279"/>
      <c r="I22" s="289" t="s">
        <v>19</v>
      </c>
      <c r="J22" s="290"/>
      <c r="K22" s="280"/>
      <c r="M22" s="279"/>
      <c r="N22" s="279"/>
      <c r="O22" s="329"/>
      <c r="P22" s="329"/>
    </row>
    <row r="23" spans="2:17" ht="15" customHeight="1">
      <c r="B23" s="291" t="s">
        <v>3</v>
      </c>
      <c r="C23" s="330"/>
      <c r="D23" s="293" t="s">
        <v>4</v>
      </c>
      <c r="E23" s="285"/>
      <c r="F23" s="331"/>
      <c r="G23" s="280"/>
      <c r="H23" s="279"/>
      <c r="I23" s="295" t="s">
        <v>3</v>
      </c>
      <c r="J23" s="332"/>
      <c r="K23" s="280"/>
      <c r="L23" s="297" t="s">
        <v>4</v>
      </c>
      <c r="M23" s="279"/>
      <c r="N23" s="215" t="s">
        <v>85</v>
      </c>
      <c r="O23" s="213"/>
      <c r="P23" s="213" t="s">
        <v>84</v>
      </c>
    </row>
    <row r="24" spans="2:17" ht="25.5" customHeight="1" thickBot="1">
      <c r="B24" s="333" t="s">
        <v>9</v>
      </c>
      <c r="C24" s="301" t="s">
        <v>20</v>
      </c>
      <c r="D24" s="302">
        <f>85*1.08*1.14</f>
        <v>104.652</v>
      </c>
      <c r="E24" s="285"/>
      <c r="F24" s="331"/>
      <c r="G24" s="280"/>
      <c r="H24" s="279"/>
      <c r="I24" s="334" t="s">
        <v>9</v>
      </c>
      <c r="J24" s="304" t="s">
        <v>22</v>
      </c>
      <c r="K24" s="304"/>
      <c r="L24" s="253"/>
      <c r="M24" s="279"/>
      <c r="N24" s="216"/>
      <c r="O24" s="214"/>
      <c r="P24" s="214"/>
    </row>
    <row r="25" spans="2:17" ht="46.5" customHeight="1" thickBot="1">
      <c r="B25" s="301" t="s">
        <v>11</v>
      </c>
      <c r="C25" s="301" t="s">
        <v>21</v>
      </c>
      <c r="D25" s="302">
        <f>110*1.08*1.14</f>
        <v>135.43199999999999</v>
      </c>
      <c r="E25" s="285"/>
      <c r="F25" s="331"/>
      <c r="G25" s="280"/>
      <c r="H25" s="279"/>
      <c r="I25" s="303" t="s">
        <v>11</v>
      </c>
      <c r="J25" s="304" t="s">
        <v>21</v>
      </c>
      <c r="K25" s="304"/>
      <c r="L25" s="253"/>
      <c r="M25" s="279"/>
      <c r="N25" s="218">
        <f ca="1">2*CALCULS!P64</f>
        <v>0</v>
      </c>
      <c r="O25" s="219"/>
      <c r="P25" s="217">
        <f ca="1">2*CALCULS!R64</f>
        <v>0</v>
      </c>
    </row>
    <row r="26" spans="2:17" ht="10.9" customHeight="1">
      <c r="H26" s="279"/>
      <c r="I26" s="279"/>
      <c r="K26" s="286"/>
      <c r="M26" s="279"/>
      <c r="N26" s="279"/>
    </row>
    <row r="27" spans="2:17" ht="13.5" thickBot="1">
      <c r="P27" s="280"/>
    </row>
    <row r="28" spans="2:17" ht="18.75" customHeight="1">
      <c r="B28" s="337" t="s">
        <v>31</v>
      </c>
      <c r="G28" s="223" t="s">
        <v>86</v>
      </c>
      <c r="H28" s="224"/>
      <c r="I28" s="224"/>
      <c r="J28" s="224"/>
      <c r="K28" s="224"/>
      <c r="L28" s="225" t="s">
        <v>87</v>
      </c>
      <c r="M28" s="226" t="s">
        <v>88</v>
      </c>
      <c r="N28" s="226"/>
      <c r="O28" s="226"/>
      <c r="P28" s="227"/>
    </row>
    <row r="29" spans="2:17" ht="15" customHeight="1">
      <c r="G29" s="228" t="s">
        <v>98</v>
      </c>
      <c r="H29" s="229"/>
      <c r="I29" s="229"/>
      <c r="J29" s="229"/>
      <c r="K29" s="229"/>
      <c r="L29" s="230">
        <v>48202.879999999997</v>
      </c>
      <c r="M29" s="231"/>
      <c r="N29" s="231"/>
      <c r="O29" s="231"/>
      <c r="P29" s="232"/>
    </row>
    <row r="30" spans="2:17" ht="15" customHeight="1">
      <c r="G30" s="228" t="s">
        <v>89</v>
      </c>
      <c r="H30" s="229"/>
      <c r="I30" s="229"/>
      <c r="J30" s="229"/>
      <c r="K30" s="229"/>
      <c r="L30" s="230">
        <f>L29</f>
        <v>48202.879999999997</v>
      </c>
      <c r="M30" s="233" t="str">
        <f>IF(ISBLANK(M29),"",M29)</f>
        <v/>
      </c>
      <c r="N30" s="233"/>
      <c r="O30" s="233"/>
      <c r="P30" s="234"/>
      <c r="Q30" s="279"/>
    </row>
    <row r="31" spans="2:17" ht="15.75" customHeight="1">
      <c r="G31" s="235" t="s">
        <v>90</v>
      </c>
      <c r="H31" s="236"/>
      <c r="I31" s="236"/>
      <c r="J31" s="236"/>
      <c r="K31" s="236"/>
      <c r="L31" s="237" t="s">
        <v>91</v>
      </c>
      <c r="M31" s="238"/>
      <c r="N31" s="238"/>
      <c r="O31" s="238"/>
      <c r="P31" s="239"/>
      <c r="Q31" s="279"/>
    </row>
    <row r="32" spans="2:17" ht="15.75" customHeight="1">
      <c r="G32" s="228" t="s">
        <v>92</v>
      </c>
      <c r="H32" s="229"/>
      <c r="I32" s="229"/>
      <c r="J32" s="229"/>
      <c r="K32" s="229"/>
      <c r="L32" s="230">
        <f>ROUND(L30*0.13,2)</f>
        <v>6266.37</v>
      </c>
      <c r="M32" s="240"/>
      <c r="N32" s="240"/>
      <c r="O32" s="241" t="s">
        <v>93</v>
      </c>
      <c r="P32" s="242" t="str">
        <f>IF($M$32="","",ROUND(M30*M32/100,2))</f>
        <v/>
      </c>
      <c r="Q32" s="279"/>
    </row>
    <row r="33" spans="7:17" ht="15.75" customHeight="1">
      <c r="G33" s="228" t="s">
        <v>94</v>
      </c>
      <c r="H33" s="229"/>
      <c r="I33" s="229"/>
      <c r="J33" s="229"/>
      <c r="K33" s="229"/>
      <c r="L33" s="230">
        <f>ROUND(L30*0.06,2)</f>
        <v>2892.17</v>
      </c>
      <c r="M33" s="240"/>
      <c r="N33" s="240"/>
      <c r="O33" s="241" t="s">
        <v>93</v>
      </c>
      <c r="P33" s="242" t="str">
        <f>IF($M$33="","",ROUND(M30*M33/100,2))</f>
        <v/>
      </c>
      <c r="Q33" s="279"/>
    </row>
    <row r="34" spans="7:17" ht="15" customHeight="1">
      <c r="G34" s="228" t="s">
        <v>95</v>
      </c>
      <c r="H34" s="229"/>
      <c r="I34" s="229"/>
      <c r="J34" s="229"/>
      <c r="K34" s="229"/>
      <c r="L34" s="230">
        <f>L32+L33</f>
        <v>9158.5400000000009</v>
      </c>
      <c r="M34" s="243" t="str">
        <f>IF(M30="","",P32+P33)</f>
        <v/>
      </c>
      <c r="N34" s="243"/>
      <c r="O34" s="243"/>
      <c r="P34" s="244" t="s">
        <v>96</v>
      </c>
      <c r="Q34" s="279"/>
    </row>
    <row r="35" spans="7:17" ht="15.75" customHeight="1" thickBot="1">
      <c r="G35" s="245" t="s">
        <v>97</v>
      </c>
      <c r="H35" s="246"/>
      <c r="I35" s="246"/>
      <c r="J35" s="246"/>
      <c r="K35" s="246"/>
      <c r="L35" s="247">
        <f>L34+L30</f>
        <v>57361.42</v>
      </c>
      <c r="M35" s="248">
        <f>IF(M29="",0,ROUND(M34+M30,2))</f>
        <v>0</v>
      </c>
      <c r="N35" s="248"/>
      <c r="O35" s="248"/>
      <c r="P35" s="249" t="s">
        <v>96</v>
      </c>
      <c r="Q35" s="279"/>
    </row>
    <row r="36" spans="7:17" ht="18.75" customHeight="1" thickBot="1">
      <c r="G36" s="220" t="str">
        <f ca="1">IF(M35&lt;&gt;N25,"ERROR EN ELS COSTOS. RECTIFICAR COSTOS","")</f>
        <v/>
      </c>
      <c r="H36" s="221"/>
      <c r="I36" s="221"/>
      <c r="J36" s="221"/>
      <c r="K36" s="221"/>
      <c r="L36" s="221"/>
      <c r="M36" s="221"/>
      <c r="N36" s="221"/>
      <c r="O36" s="221"/>
      <c r="P36" s="222"/>
    </row>
  </sheetData>
  <sheetProtection password="EEA4" sheet="1" objects="1" scenarios="1"/>
  <mergeCells count="39">
    <mergeCell ref="M32:N32"/>
    <mergeCell ref="M33:N33"/>
    <mergeCell ref="G28:K28"/>
    <mergeCell ref="G29:K29"/>
    <mergeCell ref="G30:K30"/>
    <mergeCell ref="M34:P34"/>
    <mergeCell ref="M35:P35"/>
    <mergeCell ref="G34:K34"/>
    <mergeCell ref="G35:K35"/>
    <mergeCell ref="G36:P36"/>
    <mergeCell ref="M30:P30"/>
    <mergeCell ref="M31:P31"/>
    <mergeCell ref="G31:K31"/>
    <mergeCell ref="G32:K32"/>
    <mergeCell ref="G33:K33"/>
    <mergeCell ref="M28:P28"/>
    <mergeCell ref="M29:P29"/>
    <mergeCell ref="P23:P24"/>
    <mergeCell ref="J24:K24"/>
    <mergeCell ref="J25:K25"/>
    <mergeCell ref="J15:K15"/>
    <mergeCell ref="J16:K16"/>
    <mergeCell ref="J17:K17"/>
    <mergeCell ref="N23:O24"/>
    <mergeCell ref="N25:O25"/>
    <mergeCell ref="N15:O15"/>
    <mergeCell ref="N16:O16"/>
    <mergeCell ref="N17:O17"/>
    <mergeCell ref="N19:O19"/>
    <mergeCell ref="N20:O20"/>
    <mergeCell ref="N18:O18"/>
    <mergeCell ref="B20:C20"/>
    <mergeCell ref="I20:K20"/>
    <mergeCell ref="C3:G3"/>
    <mergeCell ref="C5:E5"/>
    <mergeCell ref="J14:K14"/>
    <mergeCell ref="E4:O4"/>
    <mergeCell ref="N13:O13"/>
    <mergeCell ref="N14:O14"/>
  </mergeCells>
  <conditionalFormatting sqref="M35:P35">
    <cfRule type="cellIs" dxfId="0" priority="1" operator="notEqual">
      <formula>$G$39</formula>
    </cfRule>
  </conditionalFormatting>
  <pageMargins left="0.32" right="0.26" top="0.68" bottom="0.19685039370078741" header="0.23622047244094491" footer="0.15748031496062992"/>
  <pageSetup paperSize="9" scale="87" orientation="landscape" useFirstPageNumber="1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R64"/>
  <sheetViews>
    <sheetView topLeftCell="B13" workbookViewId="0">
      <selection activeCell="B13" sqref="A1:XFD1048576"/>
    </sheetView>
  </sheetViews>
  <sheetFormatPr baseColWidth="10" defaultRowHeight="12.75"/>
  <cols>
    <col min="2" max="2" width="27.85546875" customWidth="1"/>
    <col min="3" max="7" width="10.7109375" customWidth="1"/>
    <col min="9" max="9" width="17.7109375" customWidth="1"/>
    <col min="10" max="14" width="10.7109375" customWidth="1"/>
  </cols>
  <sheetData>
    <row r="2" spans="1:18" ht="21">
      <c r="A2" s="139" t="s">
        <v>83</v>
      </c>
    </row>
    <row r="3" spans="1:18">
      <c r="B3" s="1"/>
      <c r="C3" s="1"/>
      <c r="D3" s="1"/>
      <c r="E3" s="2"/>
      <c r="F3" s="2"/>
      <c r="H3" s="3"/>
      <c r="I3" s="1"/>
      <c r="J3" s="1"/>
      <c r="K3" s="1"/>
      <c r="L3" s="4"/>
      <c r="M3" s="1"/>
      <c r="N3" s="1"/>
      <c r="O3" s="1"/>
      <c r="P3" s="5"/>
      <c r="Q3" s="1"/>
      <c r="R3" s="1"/>
    </row>
    <row r="4" spans="1:18" ht="15.75">
      <c r="A4" s="6" t="s">
        <v>1</v>
      </c>
      <c r="B4" s="1"/>
      <c r="D4" s="1"/>
      <c r="E4" s="1"/>
      <c r="F4" s="1"/>
      <c r="H4" s="140" t="s">
        <v>0</v>
      </c>
      <c r="I4" s="141"/>
      <c r="J4" s="142"/>
      <c r="K4" s="141"/>
      <c r="L4" s="27"/>
      <c r="M4" s="1"/>
      <c r="N4" s="1"/>
    </row>
    <row r="5" spans="1:18">
      <c r="B5" s="7"/>
      <c r="C5" s="7"/>
      <c r="D5" s="7"/>
      <c r="E5" s="7"/>
      <c r="F5" s="1"/>
      <c r="H5" s="1"/>
      <c r="I5" s="1"/>
      <c r="J5" s="5"/>
      <c r="K5" s="1"/>
      <c r="L5" s="1"/>
      <c r="M5" s="1"/>
      <c r="N5" s="1"/>
    </row>
    <row r="6" spans="1:18" ht="15">
      <c r="A6" s="143" t="s">
        <v>2</v>
      </c>
      <c r="B6" s="144"/>
      <c r="C6" s="145"/>
      <c r="D6" s="144"/>
      <c r="E6" s="145"/>
      <c r="F6" s="146"/>
      <c r="G6" s="146"/>
      <c r="H6" s="148" t="s">
        <v>2</v>
      </c>
      <c r="I6" s="149"/>
      <c r="J6" s="150"/>
      <c r="K6" s="149"/>
      <c r="L6" s="150"/>
      <c r="M6" s="150"/>
      <c r="N6" s="150"/>
      <c r="O6" s="146"/>
      <c r="P6" s="146"/>
    </row>
    <row r="7" spans="1:18" ht="25.5">
      <c r="A7" s="24" t="s">
        <v>3</v>
      </c>
      <c r="B7" s="8"/>
      <c r="C7" s="9" t="s">
        <v>4</v>
      </c>
      <c r="D7" s="10" t="s">
        <v>5</v>
      </c>
      <c r="E7" s="11" t="s">
        <v>6</v>
      </c>
      <c r="F7" s="11" t="s">
        <v>7</v>
      </c>
      <c r="G7" s="146"/>
      <c r="H7" s="25" t="s">
        <v>3</v>
      </c>
      <c r="I7" s="151"/>
      <c r="J7" s="151"/>
      <c r="K7" s="14" t="s">
        <v>4</v>
      </c>
      <c r="L7" s="15" t="s">
        <v>5</v>
      </c>
      <c r="M7" s="16" t="s">
        <v>6</v>
      </c>
      <c r="N7" s="16" t="s">
        <v>8</v>
      </c>
      <c r="O7" s="146"/>
      <c r="P7" s="146"/>
    </row>
    <row r="8" spans="1:18" ht="24.95" customHeight="1">
      <c r="A8" s="17" t="s">
        <v>9</v>
      </c>
      <c r="B8" s="17" t="s">
        <v>10</v>
      </c>
      <c r="C8" s="152">
        <v>189.1</v>
      </c>
      <c r="D8" s="152">
        <v>107.36</v>
      </c>
      <c r="E8" s="152">
        <v>100.04</v>
      </c>
      <c r="F8" s="152">
        <v>89.06</v>
      </c>
      <c r="G8" s="146"/>
      <c r="H8" s="174" t="s">
        <v>9</v>
      </c>
      <c r="I8" s="192" t="s">
        <v>10</v>
      </c>
      <c r="J8" s="193"/>
      <c r="K8" s="153">
        <f>'OFERTA LICITADORS'!L14</f>
        <v>0</v>
      </c>
      <c r="L8" s="153">
        <f>'OFERTA LICITADORS'!M14</f>
        <v>0</v>
      </c>
      <c r="M8" s="153">
        <f>'OFERTA LICITADORS'!N14</f>
        <v>0</v>
      </c>
      <c r="N8" s="153">
        <f>'OFERTA LICITADORS'!P14</f>
        <v>0</v>
      </c>
      <c r="O8" s="146"/>
      <c r="P8" s="146"/>
    </row>
    <row r="9" spans="1:18" ht="24.95" customHeight="1">
      <c r="A9" s="17" t="s">
        <v>11</v>
      </c>
      <c r="B9" s="17" t="s">
        <v>12</v>
      </c>
      <c r="C9" s="152">
        <v>209.84</v>
      </c>
      <c r="D9" s="154">
        <v>136.63999999999999</v>
      </c>
      <c r="E9" s="154">
        <v>127.32</v>
      </c>
      <c r="F9" s="155"/>
      <c r="G9" s="156"/>
      <c r="H9" s="169" t="s">
        <v>11</v>
      </c>
      <c r="I9" s="192" t="s">
        <v>12</v>
      </c>
      <c r="J9" s="193"/>
      <c r="K9" s="153">
        <f>'OFERTA LICITADORS'!L15</f>
        <v>0</v>
      </c>
      <c r="L9" s="153">
        <f>'OFERTA LICITADORS'!M15</f>
        <v>0</v>
      </c>
      <c r="M9" s="153">
        <f>'OFERTA LICITADORS'!N15</f>
        <v>0</v>
      </c>
      <c r="N9" s="157"/>
      <c r="O9" s="146"/>
      <c r="P9" s="146"/>
    </row>
    <row r="10" spans="1:18" ht="24.95" customHeight="1">
      <c r="A10" s="17" t="s">
        <v>13</v>
      </c>
      <c r="B10" s="17" t="s">
        <v>14</v>
      </c>
      <c r="C10" s="152">
        <v>189.1</v>
      </c>
      <c r="D10" s="154">
        <v>107.36</v>
      </c>
      <c r="E10" s="154">
        <v>100.04</v>
      </c>
      <c r="F10" s="155"/>
      <c r="G10" s="156"/>
      <c r="H10" s="169" t="s">
        <v>13</v>
      </c>
      <c r="I10" s="192" t="s">
        <v>14</v>
      </c>
      <c r="J10" s="193"/>
      <c r="K10" s="153">
        <f>'OFERTA LICITADORS'!L16</f>
        <v>0</v>
      </c>
      <c r="L10" s="153">
        <f>'OFERTA LICITADORS'!M16</f>
        <v>0</v>
      </c>
      <c r="M10" s="153">
        <f>'OFERTA LICITADORS'!N16</f>
        <v>0</v>
      </c>
      <c r="N10" s="157"/>
      <c r="O10" s="146"/>
      <c r="P10" s="146"/>
    </row>
    <row r="11" spans="1:18" ht="24.95" customHeight="1">
      <c r="A11" s="18" t="s">
        <v>15</v>
      </c>
      <c r="B11" s="17" t="s">
        <v>16</v>
      </c>
      <c r="C11" s="152">
        <v>1366.4</v>
      </c>
      <c r="D11" s="152"/>
      <c r="E11" s="152"/>
      <c r="F11" s="155"/>
      <c r="G11" s="146"/>
      <c r="H11" s="19" t="s">
        <v>15</v>
      </c>
      <c r="I11" s="192" t="s">
        <v>16</v>
      </c>
      <c r="J11" s="193"/>
      <c r="K11" s="153">
        <f>'OFERTA LICITADORS'!L17</f>
        <v>0</v>
      </c>
      <c r="L11" s="157"/>
      <c r="M11" s="157"/>
      <c r="N11" s="157"/>
      <c r="O11" s="146"/>
      <c r="P11" s="146"/>
    </row>
    <row r="12" spans="1:18">
      <c r="A12" s="20"/>
      <c r="B12" s="21"/>
      <c r="C12" s="158"/>
      <c r="D12" s="158"/>
      <c r="E12" s="158"/>
      <c r="F12" s="159"/>
      <c r="G12" s="146"/>
      <c r="H12" s="22"/>
      <c r="I12" s="23"/>
      <c r="J12" s="146"/>
      <c r="K12" s="158"/>
      <c r="L12" s="158"/>
      <c r="M12" s="158"/>
      <c r="N12" s="159"/>
      <c r="O12" s="146"/>
      <c r="P12" s="146"/>
    </row>
    <row r="13" spans="1:18" ht="25.5">
      <c r="A13" s="24" t="s">
        <v>17</v>
      </c>
      <c r="B13" s="8"/>
      <c r="C13" s="9" t="s">
        <v>4</v>
      </c>
      <c r="D13" s="10" t="s">
        <v>5</v>
      </c>
      <c r="E13" s="11" t="s">
        <v>6</v>
      </c>
      <c r="F13" s="11" t="s">
        <v>7</v>
      </c>
      <c r="G13" s="146"/>
      <c r="H13" s="25" t="s">
        <v>17</v>
      </c>
      <c r="I13" s="13"/>
      <c r="J13" s="13"/>
      <c r="K13" s="14" t="s">
        <v>4</v>
      </c>
      <c r="L13" s="15" t="s">
        <v>5</v>
      </c>
      <c r="M13" s="16" t="s">
        <v>6</v>
      </c>
      <c r="N13" s="16" t="s">
        <v>7</v>
      </c>
      <c r="O13" s="146"/>
      <c r="P13" s="146"/>
    </row>
    <row r="14" spans="1:18" ht="24.95" customHeight="1">
      <c r="A14" s="176" t="s">
        <v>18</v>
      </c>
      <c r="B14" s="176"/>
      <c r="C14" s="152">
        <v>76.86</v>
      </c>
      <c r="D14" s="152">
        <v>43.92</v>
      </c>
      <c r="E14" s="152">
        <v>30.5</v>
      </c>
      <c r="F14" s="152">
        <v>25.62</v>
      </c>
      <c r="G14" s="146"/>
      <c r="H14" s="192" t="s">
        <v>18</v>
      </c>
      <c r="I14" s="196"/>
      <c r="J14" s="193"/>
      <c r="K14" s="153">
        <f>'OFERTA LICITADORS'!L20</f>
        <v>0</v>
      </c>
      <c r="L14" s="153">
        <f>'OFERTA LICITADORS'!M20</f>
        <v>0</v>
      </c>
      <c r="M14" s="153">
        <f>'OFERTA LICITADORS'!N20</f>
        <v>0</v>
      </c>
      <c r="N14" s="153">
        <f>'OFERTA LICITADORS'!P20</f>
        <v>0</v>
      </c>
      <c r="O14" s="146"/>
      <c r="P14" s="146"/>
    </row>
    <row r="15" spans="1:18">
      <c r="A15" s="145"/>
      <c r="B15" s="145"/>
      <c r="C15" s="160"/>
      <c r="D15" s="160"/>
      <c r="E15" s="160"/>
      <c r="F15" s="159"/>
      <c r="G15" s="146"/>
      <c r="H15" s="150"/>
      <c r="I15" s="150"/>
      <c r="J15" s="146"/>
      <c r="K15" s="161"/>
      <c r="L15" s="161"/>
      <c r="M15" s="161"/>
      <c r="N15" s="161"/>
      <c r="O15" s="146"/>
      <c r="P15" s="146"/>
    </row>
    <row r="16" spans="1:18" ht="15">
      <c r="A16" s="143" t="s">
        <v>19</v>
      </c>
      <c r="B16" s="144"/>
      <c r="C16" s="160"/>
      <c r="D16" s="160"/>
      <c r="E16" s="160"/>
      <c r="F16" s="159"/>
      <c r="G16" s="146"/>
      <c r="H16" s="148" t="s">
        <v>19</v>
      </c>
      <c r="I16" s="149"/>
      <c r="J16" s="146"/>
      <c r="K16" s="161"/>
      <c r="L16" s="161"/>
      <c r="M16" s="162"/>
      <c r="N16" s="162"/>
      <c r="O16" s="146"/>
      <c r="P16" s="146"/>
    </row>
    <row r="17" spans="1:18" ht="15">
      <c r="A17" s="24" t="s">
        <v>3</v>
      </c>
      <c r="B17" s="163"/>
      <c r="C17" s="9" t="s">
        <v>4</v>
      </c>
      <c r="D17" s="160"/>
      <c r="E17" s="164"/>
      <c r="F17" s="159"/>
      <c r="G17" s="146"/>
      <c r="H17" s="25" t="s">
        <v>3</v>
      </c>
      <c r="I17" s="165"/>
      <c r="J17" s="13"/>
      <c r="K17" s="14" t="s">
        <v>4</v>
      </c>
      <c r="L17" s="161"/>
      <c r="M17" s="166"/>
      <c r="N17" s="162"/>
      <c r="O17" s="146"/>
      <c r="P17" s="146"/>
    </row>
    <row r="18" spans="1:18" ht="24.95" customHeight="1">
      <c r="A18" s="170" t="s">
        <v>9</v>
      </c>
      <c r="B18" s="17" t="s">
        <v>22</v>
      </c>
      <c r="C18" s="152">
        <f>85*1.08*1.14</f>
        <v>104.652</v>
      </c>
      <c r="D18" s="160"/>
      <c r="E18" s="164"/>
      <c r="F18" s="159"/>
      <c r="G18" s="146"/>
      <c r="H18" s="171" t="s">
        <v>9</v>
      </c>
      <c r="I18" s="192" t="s">
        <v>22</v>
      </c>
      <c r="J18" s="193"/>
      <c r="K18" s="153">
        <f>'OFERTA LICITADORS'!L24</f>
        <v>0</v>
      </c>
      <c r="L18" s="161"/>
      <c r="M18" s="166"/>
      <c r="N18" s="162"/>
      <c r="O18" s="146"/>
      <c r="P18" s="146"/>
    </row>
    <row r="19" spans="1:18" ht="24.95" customHeight="1">
      <c r="A19" s="17" t="s">
        <v>11</v>
      </c>
      <c r="B19" s="17" t="s">
        <v>21</v>
      </c>
      <c r="C19" s="152">
        <f>110*1.08*1.14</f>
        <v>135.43199999999999</v>
      </c>
      <c r="D19" s="160"/>
      <c r="E19" s="164"/>
      <c r="F19" s="159"/>
      <c r="G19" s="146"/>
      <c r="H19" s="169" t="s">
        <v>11</v>
      </c>
      <c r="I19" s="192" t="s">
        <v>21</v>
      </c>
      <c r="J19" s="193"/>
      <c r="K19" s="153">
        <f>'OFERTA LICITADORS'!L25</f>
        <v>0</v>
      </c>
      <c r="L19" s="161"/>
      <c r="M19" s="166"/>
      <c r="N19" s="162"/>
      <c r="O19" s="146"/>
      <c r="P19" s="146"/>
    </row>
    <row r="20" spans="1:18">
      <c r="A20" s="150"/>
      <c r="B20" s="150"/>
      <c r="C20" s="161"/>
      <c r="D20" s="161"/>
      <c r="E20" s="161"/>
      <c r="F20" s="162"/>
      <c r="G20" s="167"/>
      <c r="H20" s="150"/>
      <c r="I20" s="150"/>
      <c r="J20" s="150"/>
      <c r="K20" s="147"/>
      <c r="L20" s="150"/>
      <c r="M20" s="150"/>
      <c r="N20" s="150"/>
      <c r="O20" s="168"/>
      <c r="P20" s="150"/>
      <c r="Q20" s="1"/>
    </row>
    <row r="21" spans="1:18">
      <c r="A21" s="1"/>
      <c r="B21" s="1"/>
      <c r="C21" s="1"/>
      <c r="D21" s="1"/>
      <c r="E21" s="1"/>
      <c r="F21" s="2"/>
      <c r="G21" s="2"/>
      <c r="H21" s="3"/>
      <c r="I21" s="1"/>
      <c r="J21" s="1"/>
      <c r="K21" s="1"/>
      <c r="L21" s="4"/>
      <c r="M21" s="1"/>
      <c r="N21" s="1"/>
      <c r="O21" s="1"/>
      <c r="P21" s="5"/>
      <c r="Q21" s="1"/>
      <c r="R21" s="1"/>
    </row>
    <row r="22" spans="1:18" ht="18.75">
      <c r="A22" s="28" t="s">
        <v>34</v>
      </c>
      <c r="B22" s="29"/>
      <c r="C22" s="30"/>
      <c r="D22" s="30"/>
      <c r="E22" s="30"/>
      <c r="F22" s="30"/>
      <c r="G22" s="30"/>
      <c r="H22" s="30"/>
      <c r="I22" s="30"/>
      <c r="J22" s="31"/>
      <c r="K22" s="30"/>
      <c r="L22" s="30"/>
      <c r="M22" s="30"/>
      <c r="N22" s="30"/>
      <c r="O22" s="30"/>
      <c r="P22" s="30"/>
      <c r="Q22" s="30"/>
      <c r="R22" s="30"/>
    </row>
    <row r="23" spans="1:18" ht="19.5" thickBot="1">
      <c r="A23" s="32" t="s">
        <v>35</v>
      </c>
      <c r="B23" s="33"/>
      <c r="C23" s="34"/>
      <c r="D23" s="34"/>
      <c r="E23" s="34"/>
      <c r="F23" s="34"/>
      <c r="G23" s="34"/>
      <c r="H23" s="34"/>
      <c r="I23" s="34"/>
      <c r="J23" s="1"/>
      <c r="K23" s="34"/>
      <c r="L23" s="34"/>
      <c r="M23" s="34"/>
      <c r="N23" s="34"/>
      <c r="O23" s="34"/>
      <c r="P23" s="34"/>
      <c r="Q23" s="34"/>
      <c r="R23" s="34"/>
    </row>
    <row r="24" spans="1:18" ht="13.5" thickBot="1">
      <c r="A24" s="197" t="s">
        <v>36</v>
      </c>
      <c r="B24" s="187" t="s">
        <v>37</v>
      </c>
      <c r="C24" s="198" t="s">
        <v>38</v>
      </c>
      <c r="D24" s="199" t="s">
        <v>39</v>
      </c>
      <c r="E24" s="200"/>
      <c r="F24" s="200"/>
      <c r="G24" s="200"/>
      <c r="H24" s="200"/>
      <c r="I24" s="200"/>
      <c r="J24" s="201" t="s">
        <v>40</v>
      </c>
      <c r="K24" s="201"/>
      <c r="L24" s="201"/>
      <c r="M24" s="201"/>
      <c r="N24" s="201"/>
      <c r="O24" s="199"/>
      <c r="P24" s="194" t="s">
        <v>41</v>
      </c>
      <c r="Q24" s="186" t="s">
        <v>42</v>
      </c>
      <c r="R24" s="188" t="s">
        <v>43</v>
      </c>
    </row>
    <row r="25" spans="1:18" ht="13.5" thickBot="1">
      <c r="A25" s="197"/>
      <c r="B25" s="187"/>
      <c r="C25" s="198"/>
      <c r="D25" s="190" t="s">
        <v>44</v>
      </c>
      <c r="E25" s="202"/>
      <c r="F25" s="202"/>
      <c r="G25" s="202"/>
      <c r="H25" s="173" t="s">
        <v>45</v>
      </c>
      <c r="I25" s="35"/>
      <c r="J25" s="190" t="s">
        <v>44</v>
      </c>
      <c r="K25" s="190"/>
      <c r="L25" s="190"/>
      <c r="M25" s="190"/>
      <c r="N25" s="190" t="s">
        <v>45</v>
      </c>
      <c r="O25" s="191"/>
      <c r="P25" s="194"/>
      <c r="Q25" s="186"/>
      <c r="R25" s="188"/>
    </row>
    <row r="26" spans="1:18" ht="48.75" thickBot="1">
      <c r="A26" s="197"/>
      <c r="B26" s="187"/>
      <c r="C26" s="175" t="s">
        <v>46</v>
      </c>
      <c r="D26" s="36" t="s">
        <v>9</v>
      </c>
      <c r="E26" s="37" t="s">
        <v>11</v>
      </c>
      <c r="F26" s="37" t="s">
        <v>47</v>
      </c>
      <c r="G26" s="37" t="s">
        <v>15</v>
      </c>
      <c r="H26" s="37" t="s">
        <v>48</v>
      </c>
      <c r="I26" s="38" t="s">
        <v>49</v>
      </c>
      <c r="J26" s="36" t="s">
        <v>9</v>
      </c>
      <c r="K26" s="37" t="s">
        <v>11</v>
      </c>
      <c r="L26" s="39" t="s">
        <v>47</v>
      </c>
      <c r="M26" s="37" t="s">
        <v>15</v>
      </c>
      <c r="N26" s="37" t="s">
        <v>50</v>
      </c>
      <c r="O26" s="38" t="s">
        <v>49</v>
      </c>
      <c r="P26" s="195"/>
      <c r="Q26" s="187"/>
      <c r="R26" s="189"/>
    </row>
    <row r="27" spans="1:18">
      <c r="A27" s="40" t="s">
        <v>51</v>
      </c>
      <c r="B27" s="41" t="s">
        <v>52</v>
      </c>
      <c r="C27" s="42">
        <v>1</v>
      </c>
      <c r="D27" s="43">
        <v>7</v>
      </c>
      <c r="E27" s="44">
        <v>2</v>
      </c>
      <c r="F27" s="44">
        <v>2</v>
      </c>
      <c r="G27" s="45"/>
      <c r="H27" s="46">
        <f t="shared" ref="H27:H32" si="0">SUM(D27:F27)</f>
        <v>11</v>
      </c>
      <c r="I27" s="47"/>
      <c r="J27" s="48">
        <f>N8*D27</f>
        <v>0</v>
      </c>
      <c r="K27" s="49">
        <f>L9*E27</f>
        <v>0</v>
      </c>
      <c r="L27" s="49">
        <f>F27*L10</f>
        <v>0</v>
      </c>
      <c r="M27" s="49"/>
      <c r="N27" s="49"/>
      <c r="O27" s="50"/>
      <c r="P27" s="51">
        <f>SUM(J27:L27)+ O27</f>
        <v>0</v>
      </c>
      <c r="Q27" s="52">
        <f t="shared" ref="Q27:Q38" si="1">+P27*0.21</f>
        <v>0</v>
      </c>
      <c r="R27" s="53">
        <f>+P27+Q27</f>
        <v>0</v>
      </c>
    </row>
    <row r="28" spans="1:18">
      <c r="A28" s="54" t="s">
        <v>53</v>
      </c>
      <c r="B28" s="55" t="s">
        <v>54</v>
      </c>
      <c r="C28" s="56">
        <v>1</v>
      </c>
      <c r="D28" s="57"/>
      <c r="E28" s="58">
        <v>2</v>
      </c>
      <c r="F28" s="59"/>
      <c r="G28" s="59"/>
      <c r="H28" s="60">
        <f t="shared" si="0"/>
        <v>2</v>
      </c>
      <c r="I28" s="61"/>
      <c r="J28" s="62" t="str">
        <f ca="1">IFERROR((_xlfn.IFS(D28=1,#REF!,D28=2,#REF!,D28=3,#REF!,D28=4,#REF!,D28=5,#REF!,D28&gt;5,#REF!)*D28),"")</f>
        <v/>
      </c>
      <c r="K28" s="63">
        <f>E28*L9</f>
        <v>0</v>
      </c>
      <c r="L28" s="64" t="str">
        <f ca="1">IFERROR((_xlfn.IFS(F28=1,#REF!,F28&gt;1,#REF!)*F28)*C28,"")</f>
        <v/>
      </c>
      <c r="M28" s="63"/>
      <c r="N28" s="63"/>
      <c r="O28" s="65"/>
      <c r="P28" s="66">
        <f ca="1">SUM(J28:L28)+ O28</f>
        <v>0</v>
      </c>
      <c r="Q28" s="67">
        <f t="shared" ca="1" si="1"/>
        <v>0</v>
      </c>
      <c r="R28" s="68">
        <f ca="1">+P28+Q28</f>
        <v>0</v>
      </c>
    </row>
    <row r="29" spans="1:18">
      <c r="A29" s="54" t="s">
        <v>55</v>
      </c>
      <c r="B29" s="55" t="s">
        <v>56</v>
      </c>
      <c r="C29" s="56">
        <v>1</v>
      </c>
      <c r="D29" s="69">
        <v>6</v>
      </c>
      <c r="E29" s="58">
        <v>3</v>
      </c>
      <c r="F29" s="59"/>
      <c r="G29" s="59"/>
      <c r="H29" s="60">
        <f t="shared" si="0"/>
        <v>9</v>
      </c>
      <c r="I29" s="70">
        <v>4</v>
      </c>
      <c r="J29" s="62">
        <f>D29*M8</f>
        <v>0</v>
      </c>
      <c r="K29" s="63">
        <f>E29*L9</f>
        <v>0</v>
      </c>
      <c r="L29" s="64" t="str">
        <f ca="1">IFERROR((_xlfn.IFS(F29=1,#REF!,F29&gt;1,#REF!)*F29)*C29,"")</f>
        <v/>
      </c>
      <c r="M29" s="63"/>
      <c r="N29" s="63">
        <f>+N14</f>
        <v>0</v>
      </c>
      <c r="O29" s="65">
        <f>N29*H29*I29</f>
        <v>0</v>
      </c>
      <c r="P29" s="66">
        <f ca="1">SUM(J29:L29)+ O29</f>
        <v>0</v>
      </c>
      <c r="Q29" s="67">
        <f t="shared" ca="1" si="1"/>
        <v>0</v>
      </c>
      <c r="R29" s="68">
        <f ca="1">+P29+Q29</f>
        <v>0</v>
      </c>
    </row>
    <row r="30" spans="1:18">
      <c r="A30" s="54" t="s">
        <v>57</v>
      </c>
      <c r="B30" s="55" t="s">
        <v>58</v>
      </c>
      <c r="C30" s="56">
        <v>1</v>
      </c>
      <c r="D30" s="69">
        <v>1</v>
      </c>
      <c r="E30" s="58">
        <v>1</v>
      </c>
      <c r="F30" s="59"/>
      <c r="G30" s="59"/>
      <c r="H30" s="60">
        <f t="shared" si="0"/>
        <v>2</v>
      </c>
      <c r="I30" s="71">
        <v>2</v>
      </c>
      <c r="J30" s="62">
        <f>D30*K8</f>
        <v>0</v>
      </c>
      <c r="K30" s="63">
        <f>K9*E30</f>
        <v>0</v>
      </c>
      <c r="L30" s="64" t="str">
        <f ca="1">IFERROR((_xlfn.IFS(F30=1,#REF!,F30&gt;1,#REF!)*F30)*C30,"")</f>
        <v/>
      </c>
      <c r="M30" s="63"/>
      <c r="N30" s="63">
        <f>+L14</f>
        <v>0</v>
      </c>
      <c r="O30" s="65">
        <f>N30*H30*I30</f>
        <v>0</v>
      </c>
      <c r="P30" s="66">
        <f ca="1">SUM(J30:L30)+ O30</f>
        <v>0</v>
      </c>
      <c r="Q30" s="67">
        <f t="shared" ca="1" si="1"/>
        <v>0</v>
      </c>
      <c r="R30" s="68">
        <f ca="1">+P30+Q30</f>
        <v>0</v>
      </c>
    </row>
    <row r="31" spans="1:18">
      <c r="A31" s="54" t="s">
        <v>59</v>
      </c>
      <c r="B31" s="55" t="s">
        <v>60</v>
      </c>
      <c r="C31" s="56">
        <v>1</v>
      </c>
      <c r="D31" s="57"/>
      <c r="E31" s="58">
        <v>1</v>
      </c>
      <c r="F31" s="59"/>
      <c r="G31" s="59"/>
      <c r="H31" s="60">
        <f t="shared" si="0"/>
        <v>1</v>
      </c>
      <c r="I31" s="71">
        <v>5</v>
      </c>
      <c r="J31" s="62" t="str">
        <f ca="1">IFERROR((_xlfn.IFS(D31=1,#REF!,D31=2,#REF!,D31=3,#REF!,D31=4,#REF!,D31=5,#REF!,D31&gt;5,#REF!)*D31),"")</f>
        <v/>
      </c>
      <c r="K31" s="63">
        <f>K9*E31</f>
        <v>0</v>
      </c>
      <c r="L31" s="64" t="str">
        <f ca="1">IFERROR((_xlfn.IFS(F31=1,#REF!,F31&gt;1,#REF!)*F31)*C31,"")</f>
        <v/>
      </c>
      <c r="M31" s="63"/>
      <c r="N31" s="63">
        <f>+K14</f>
        <v>0</v>
      </c>
      <c r="O31" s="65">
        <f>N31*H31*I31</f>
        <v>0</v>
      </c>
      <c r="P31" s="66">
        <f ca="1">SUM(J31:L31)+ O31</f>
        <v>0</v>
      </c>
      <c r="Q31" s="67">
        <f t="shared" ca="1" si="1"/>
        <v>0</v>
      </c>
      <c r="R31" s="68">
        <f ca="1">+P31+Q31</f>
        <v>0</v>
      </c>
    </row>
    <row r="32" spans="1:18">
      <c r="A32" s="54" t="s">
        <v>59</v>
      </c>
      <c r="B32" s="55" t="s">
        <v>52</v>
      </c>
      <c r="C32" s="56">
        <v>1</v>
      </c>
      <c r="D32" s="69">
        <v>1</v>
      </c>
      <c r="E32" s="58">
        <v>2</v>
      </c>
      <c r="F32" s="59"/>
      <c r="G32" s="58">
        <v>1</v>
      </c>
      <c r="H32" s="60">
        <f t="shared" si="0"/>
        <v>3</v>
      </c>
      <c r="I32" s="71">
        <v>6</v>
      </c>
      <c r="J32" s="62">
        <f>D32*K8</f>
        <v>0</v>
      </c>
      <c r="K32" s="63">
        <f>E32*L9</f>
        <v>0</v>
      </c>
      <c r="L32" s="64" t="str">
        <f ca="1">IFERROR((_xlfn.IFS(F32=1,#REF!,F32&gt;1,#REF!)*F32)*C32,"")</f>
        <v/>
      </c>
      <c r="M32" s="63">
        <f>G32*K11</f>
        <v>0</v>
      </c>
      <c r="N32" s="63">
        <f>+L14</f>
        <v>0</v>
      </c>
      <c r="O32" s="65">
        <f>H32*N32*I32</f>
        <v>0</v>
      </c>
      <c r="P32" s="66">
        <f t="shared" ref="P32:P40" ca="1" si="2">SUM(J32:M32)+O32</f>
        <v>0</v>
      </c>
      <c r="Q32" s="67">
        <f t="shared" ca="1" si="1"/>
        <v>0</v>
      </c>
      <c r="R32" s="68">
        <f ca="1">P32+Q32</f>
        <v>0</v>
      </c>
    </row>
    <row r="33" spans="1:18">
      <c r="A33" s="54" t="s">
        <v>59</v>
      </c>
      <c r="B33" s="55" t="s">
        <v>61</v>
      </c>
      <c r="C33" s="56">
        <v>1</v>
      </c>
      <c r="D33" s="72"/>
      <c r="E33" s="58">
        <v>2</v>
      </c>
      <c r="F33" s="59"/>
      <c r="G33" s="58">
        <v>1</v>
      </c>
      <c r="H33" s="60">
        <v>2</v>
      </c>
      <c r="I33" s="71">
        <v>6</v>
      </c>
      <c r="J33" s="62" t="str">
        <f ca="1">IFERROR((_xlfn.IFS(D33=1,#REF!,D33=2,#REF!,D33=3,#REF!,D33=4,#REF!,D33=5,#REF!,D33&gt;5,#REF!)*D33),"")</f>
        <v/>
      </c>
      <c r="K33" s="63">
        <f>E33*L9</f>
        <v>0</v>
      </c>
      <c r="L33" s="64" t="str">
        <f ca="1">IFERROR((_xlfn.IFS(F33=1,#REF!,F33&gt;1,#REF!)*F33)*C33,"")</f>
        <v/>
      </c>
      <c r="M33" s="63">
        <f>G33*K11</f>
        <v>0</v>
      </c>
      <c r="N33" s="63">
        <f>+L14</f>
        <v>0</v>
      </c>
      <c r="O33" s="65">
        <f>H33*N33*I33</f>
        <v>0</v>
      </c>
      <c r="P33" s="66">
        <f t="shared" ca="1" si="2"/>
        <v>0</v>
      </c>
      <c r="Q33" s="67">
        <f t="shared" ca="1" si="1"/>
        <v>0</v>
      </c>
      <c r="R33" s="68">
        <f ca="1">P33+Q33</f>
        <v>0</v>
      </c>
    </row>
    <row r="34" spans="1:18">
      <c r="A34" s="54" t="s">
        <v>59</v>
      </c>
      <c r="B34" s="55" t="s">
        <v>60</v>
      </c>
      <c r="C34" s="56">
        <v>1</v>
      </c>
      <c r="D34" s="57"/>
      <c r="E34" s="58">
        <v>2</v>
      </c>
      <c r="F34" s="58">
        <v>4</v>
      </c>
      <c r="G34" s="58">
        <v>1</v>
      </c>
      <c r="H34" s="60">
        <f>SUM(D34:F34)</f>
        <v>6</v>
      </c>
      <c r="I34" s="70">
        <v>2</v>
      </c>
      <c r="J34" s="62" t="str">
        <f ca="1">IFERROR((_xlfn.IFS(D34=1,#REF!,D34=2,#REF!,D34=3,#REF!,D34=4,#REF!,D34=5,#REF!,D34&gt;5,#REF!)*D34),"")</f>
        <v/>
      </c>
      <c r="K34" s="63">
        <f>E34*L9</f>
        <v>0</v>
      </c>
      <c r="L34" s="63">
        <f>M10*F34</f>
        <v>0</v>
      </c>
      <c r="M34" s="63">
        <f>G34*K11</f>
        <v>0</v>
      </c>
      <c r="N34" s="63">
        <f>+M14</f>
        <v>0</v>
      </c>
      <c r="O34" s="65">
        <f>N34*H34*I34</f>
        <v>0</v>
      </c>
      <c r="P34" s="66">
        <f t="shared" ca="1" si="2"/>
        <v>0</v>
      </c>
      <c r="Q34" s="67">
        <f t="shared" ca="1" si="1"/>
        <v>0</v>
      </c>
      <c r="R34" s="68">
        <f ca="1">+P34+Q34</f>
        <v>0</v>
      </c>
    </row>
    <row r="35" spans="1:18">
      <c r="A35" s="54" t="s">
        <v>59</v>
      </c>
      <c r="B35" s="55" t="s">
        <v>62</v>
      </c>
      <c r="C35" s="56">
        <v>1</v>
      </c>
      <c r="D35" s="57"/>
      <c r="E35" s="58">
        <v>2</v>
      </c>
      <c r="F35" s="58">
        <v>4</v>
      </c>
      <c r="G35" s="58">
        <v>1</v>
      </c>
      <c r="H35" s="60">
        <f>SUM(D35:F35)</f>
        <v>6</v>
      </c>
      <c r="I35" s="70">
        <v>3</v>
      </c>
      <c r="J35" s="62" t="str">
        <f ca="1">IFERROR((_xlfn.IFS(D35=1,#REF!,D35=2,#REF!,D35=3,#REF!,D35=4,#REF!,D35=5,#REF!,D35&gt;5,#REF!)*D35),"")</f>
        <v/>
      </c>
      <c r="K35" s="63">
        <f>E35*L9</f>
        <v>0</v>
      </c>
      <c r="L35" s="63">
        <f>F35*M10</f>
        <v>0</v>
      </c>
      <c r="M35" s="63">
        <f>G35*K11</f>
        <v>0</v>
      </c>
      <c r="N35" s="63">
        <f>+M14</f>
        <v>0</v>
      </c>
      <c r="O35" s="65">
        <f>N35*I35*H35</f>
        <v>0</v>
      </c>
      <c r="P35" s="66">
        <f t="shared" ca="1" si="2"/>
        <v>0</v>
      </c>
      <c r="Q35" s="67">
        <f t="shared" ca="1" si="1"/>
        <v>0</v>
      </c>
      <c r="R35" s="68">
        <f ca="1">+P35+Q35</f>
        <v>0</v>
      </c>
    </row>
    <row r="36" spans="1:18">
      <c r="A36" s="54" t="s">
        <v>59</v>
      </c>
      <c r="B36" s="55" t="s">
        <v>63</v>
      </c>
      <c r="C36" s="56">
        <v>1</v>
      </c>
      <c r="D36" s="69">
        <v>3</v>
      </c>
      <c r="E36" s="58">
        <v>2</v>
      </c>
      <c r="F36" s="58">
        <v>2</v>
      </c>
      <c r="G36" s="59"/>
      <c r="H36" s="60">
        <f>SUM(D36:F36)</f>
        <v>7</v>
      </c>
      <c r="I36" s="70">
        <v>2</v>
      </c>
      <c r="J36" s="62">
        <f>D36*L8</f>
        <v>0</v>
      </c>
      <c r="K36" s="63">
        <f>E36*L9</f>
        <v>0</v>
      </c>
      <c r="L36" s="63">
        <f>F36*L10</f>
        <v>0</v>
      </c>
      <c r="M36" s="63"/>
      <c r="N36" s="63">
        <f>+M14</f>
        <v>0</v>
      </c>
      <c r="O36" s="65">
        <f>N36*I36*H36</f>
        <v>0</v>
      </c>
      <c r="P36" s="66">
        <f t="shared" si="2"/>
        <v>0</v>
      </c>
      <c r="Q36" s="67">
        <f t="shared" si="1"/>
        <v>0</v>
      </c>
      <c r="R36" s="68">
        <f>+P36+Q36</f>
        <v>0</v>
      </c>
    </row>
    <row r="37" spans="1:18">
      <c r="A37" s="54" t="s">
        <v>59</v>
      </c>
      <c r="B37" s="55" t="s">
        <v>64</v>
      </c>
      <c r="C37" s="56">
        <v>1</v>
      </c>
      <c r="D37" s="69">
        <v>3</v>
      </c>
      <c r="E37" s="58">
        <v>1</v>
      </c>
      <c r="F37" s="59"/>
      <c r="G37" s="59"/>
      <c r="H37" s="60">
        <f>SUM(D37:F37)</f>
        <v>4</v>
      </c>
      <c r="I37" s="70">
        <v>3</v>
      </c>
      <c r="J37" s="62">
        <f>D37*L8</f>
        <v>0</v>
      </c>
      <c r="K37" s="63">
        <f>E37*K9</f>
        <v>0</v>
      </c>
      <c r="L37" s="64" t="str">
        <f ca="1">IFERROR((_xlfn.IFS(F37=1,#REF!,F37&gt;1,#REF!)*F37)*C37,"")</f>
        <v/>
      </c>
      <c r="M37" s="63"/>
      <c r="N37" s="63">
        <f>+M14</f>
        <v>0</v>
      </c>
      <c r="O37" s="65">
        <f>N37*I37*H37</f>
        <v>0</v>
      </c>
      <c r="P37" s="66">
        <f t="shared" ca="1" si="2"/>
        <v>0</v>
      </c>
      <c r="Q37" s="67">
        <f t="shared" ca="1" si="1"/>
        <v>0</v>
      </c>
      <c r="R37" s="68">
        <f ca="1">+P37+Q37</f>
        <v>0</v>
      </c>
    </row>
    <row r="38" spans="1:18" ht="13.5" thickBot="1">
      <c r="A38" s="73" t="s">
        <v>59</v>
      </c>
      <c r="B38" s="74" t="s">
        <v>65</v>
      </c>
      <c r="C38" s="75">
        <v>1</v>
      </c>
      <c r="D38" s="76">
        <v>3</v>
      </c>
      <c r="E38" s="77">
        <v>1</v>
      </c>
      <c r="F38" s="78"/>
      <c r="G38" s="78"/>
      <c r="H38" s="79">
        <f>SUM(D38:F38)</f>
        <v>4</v>
      </c>
      <c r="I38" s="80">
        <v>3</v>
      </c>
      <c r="J38" s="81">
        <f>D38*L8</f>
        <v>0</v>
      </c>
      <c r="K38" s="82">
        <f>E38*K9</f>
        <v>0</v>
      </c>
      <c r="L38" s="83" t="str">
        <f ca="1">IFERROR((_xlfn.IFS(F38=1,#REF!,F38&gt;1,#REF!)*F38)*C38,"")</f>
        <v/>
      </c>
      <c r="M38" s="82"/>
      <c r="N38" s="82">
        <f>+M14</f>
        <v>0</v>
      </c>
      <c r="O38" s="84">
        <f>N38*I38*H38</f>
        <v>0</v>
      </c>
      <c r="P38" s="85">
        <f t="shared" ca="1" si="2"/>
        <v>0</v>
      </c>
      <c r="Q38" s="86">
        <f t="shared" ca="1" si="1"/>
        <v>0</v>
      </c>
      <c r="R38" s="87">
        <f ca="1">+P38+Q38</f>
        <v>0</v>
      </c>
    </row>
    <row r="39" spans="1:18" ht="13.5" thickBot="1">
      <c r="A39" s="88"/>
      <c r="B39" s="88"/>
      <c r="C39" s="89"/>
      <c r="D39" s="90"/>
      <c r="E39" s="90"/>
      <c r="F39" s="90"/>
      <c r="G39" s="90"/>
      <c r="H39" s="91"/>
      <c r="I39" s="91"/>
      <c r="J39" s="92"/>
      <c r="K39" s="92"/>
      <c r="L39" s="93"/>
      <c r="M39" s="92"/>
      <c r="N39" s="92"/>
      <c r="O39" s="92"/>
      <c r="P39" s="92"/>
      <c r="Q39" s="92"/>
      <c r="R39" s="92"/>
    </row>
    <row r="40" spans="1:18" ht="13.5" thickBot="1">
      <c r="A40" s="94" t="s">
        <v>66</v>
      </c>
      <c r="B40" s="95"/>
      <c r="C40" s="95"/>
      <c r="D40" s="95"/>
      <c r="E40" s="95"/>
      <c r="F40" s="95"/>
      <c r="G40" s="95"/>
      <c r="H40" s="95"/>
      <c r="I40" s="95"/>
      <c r="J40" s="96">
        <f t="shared" ref="J40:O40" ca="1" si="3">SUM(J27:J38)</f>
        <v>0</v>
      </c>
      <c r="K40" s="96">
        <f t="shared" si="3"/>
        <v>0</v>
      </c>
      <c r="L40" s="96">
        <f t="shared" ca="1" si="3"/>
        <v>0</v>
      </c>
      <c r="M40" s="96">
        <f t="shared" si="3"/>
        <v>0</v>
      </c>
      <c r="N40" s="96">
        <f t="shared" si="3"/>
        <v>0</v>
      </c>
      <c r="O40" s="96">
        <f t="shared" si="3"/>
        <v>0</v>
      </c>
      <c r="P40" s="96">
        <f t="shared" ca="1" si="2"/>
        <v>0</v>
      </c>
      <c r="Q40" s="96">
        <f ca="1">SUM(Q27:Q38)</f>
        <v>0</v>
      </c>
      <c r="R40" s="97">
        <f ca="1">SUM(R27:R38)</f>
        <v>0</v>
      </c>
    </row>
    <row r="41" spans="1:18" ht="15">
      <c r="H41" s="98"/>
      <c r="I41" s="12"/>
      <c r="J41" s="12"/>
      <c r="K41" s="12"/>
      <c r="L41" s="98"/>
      <c r="M41" s="99"/>
      <c r="P41" s="100"/>
    </row>
    <row r="42" spans="1:18" ht="18.75">
      <c r="A42" s="32" t="s">
        <v>67</v>
      </c>
      <c r="H42" s="98"/>
      <c r="I42" s="12"/>
      <c r="J42" s="12"/>
      <c r="K42" s="12"/>
      <c r="L42" s="98"/>
      <c r="P42" s="100"/>
    </row>
    <row r="43" spans="1:18" ht="19.5" thickBot="1">
      <c r="A43" s="32" t="s">
        <v>68</v>
      </c>
      <c r="B43" s="1"/>
      <c r="C43" s="1"/>
      <c r="D43" s="1"/>
      <c r="E43" s="1"/>
      <c r="H43" s="4"/>
      <c r="I43" s="1"/>
      <c r="J43" s="1"/>
      <c r="K43" s="1"/>
      <c r="L43" s="4"/>
      <c r="M43" s="1"/>
      <c r="N43" s="1"/>
      <c r="O43" s="1"/>
      <c r="P43" s="5"/>
      <c r="Q43" s="1"/>
      <c r="R43" s="1"/>
    </row>
    <row r="44" spans="1:18" ht="13.5" thickBot="1">
      <c r="A44" s="197" t="s">
        <v>36</v>
      </c>
      <c r="B44" s="187" t="s">
        <v>37</v>
      </c>
      <c r="C44" s="203" t="s">
        <v>38</v>
      </c>
      <c r="D44" s="200" t="s">
        <v>39</v>
      </c>
      <c r="E44" s="200"/>
      <c r="F44" s="200"/>
      <c r="G44" s="200"/>
      <c r="H44" s="200"/>
      <c r="I44" s="200"/>
      <c r="J44" s="201" t="s">
        <v>40</v>
      </c>
      <c r="K44" s="201"/>
      <c r="L44" s="201"/>
      <c r="M44" s="201"/>
      <c r="N44" s="201"/>
      <c r="O44" s="199"/>
      <c r="P44" s="186" t="s">
        <v>41</v>
      </c>
      <c r="Q44" s="186" t="s">
        <v>42</v>
      </c>
      <c r="R44" s="188" t="s">
        <v>43</v>
      </c>
    </row>
    <row r="45" spans="1:18" ht="13.5" thickBot="1">
      <c r="A45" s="197"/>
      <c r="B45" s="187"/>
      <c r="C45" s="203"/>
      <c r="D45" s="202" t="s">
        <v>44</v>
      </c>
      <c r="E45" s="202"/>
      <c r="F45" s="202"/>
      <c r="G45" s="202"/>
      <c r="H45" s="202" t="s">
        <v>45</v>
      </c>
      <c r="I45" s="202"/>
      <c r="J45" s="190" t="s">
        <v>44</v>
      </c>
      <c r="K45" s="190"/>
      <c r="L45" s="190"/>
      <c r="M45" s="190"/>
      <c r="N45" s="190" t="s">
        <v>45</v>
      </c>
      <c r="O45" s="190"/>
      <c r="P45" s="186"/>
      <c r="Q45" s="186"/>
      <c r="R45" s="188"/>
    </row>
    <row r="46" spans="1:18" ht="48.75" thickBot="1">
      <c r="A46" s="197"/>
      <c r="B46" s="187"/>
      <c r="C46" s="172" t="s">
        <v>46</v>
      </c>
      <c r="D46" s="37" t="s">
        <v>9</v>
      </c>
      <c r="E46" s="37" t="s">
        <v>11</v>
      </c>
      <c r="F46" s="37" t="s">
        <v>47</v>
      </c>
      <c r="G46" s="37" t="s">
        <v>15</v>
      </c>
      <c r="H46" s="37" t="s">
        <v>48</v>
      </c>
      <c r="I46" s="38" t="s">
        <v>49</v>
      </c>
      <c r="J46" s="101" t="s">
        <v>9</v>
      </c>
      <c r="K46" s="102" t="s">
        <v>11</v>
      </c>
      <c r="L46" s="103" t="s">
        <v>47</v>
      </c>
      <c r="M46" s="102" t="s">
        <v>15</v>
      </c>
      <c r="N46" s="102" t="s">
        <v>50</v>
      </c>
      <c r="O46" s="102" t="s">
        <v>69</v>
      </c>
      <c r="P46" s="186"/>
      <c r="Q46" s="186"/>
      <c r="R46" s="188"/>
    </row>
    <row r="47" spans="1:18" ht="13.5" thickBot="1">
      <c r="A47" s="104" t="s">
        <v>55</v>
      </c>
      <c r="B47" s="105" t="s">
        <v>70</v>
      </c>
      <c r="C47" s="106">
        <v>1</v>
      </c>
      <c r="D47" s="107">
        <v>4</v>
      </c>
      <c r="E47" s="107">
        <v>6</v>
      </c>
      <c r="F47" s="107"/>
      <c r="G47" s="107"/>
      <c r="H47" s="108">
        <v>8</v>
      </c>
      <c r="I47" s="108">
        <v>1</v>
      </c>
      <c r="J47" s="109">
        <f>M8*D47</f>
        <v>0</v>
      </c>
      <c r="K47" s="110">
        <f>M9*E47</f>
        <v>0</v>
      </c>
      <c r="L47" s="110"/>
      <c r="M47" s="110"/>
      <c r="N47" s="110">
        <f>+N14</f>
        <v>0</v>
      </c>
      <c r="O47" s="110">
        <f>N47*H47*I47</f>
        <v>0</v>
      </c>
      <c r="P47" s="111">
        <f>SUM(J47:L47)+ O47</f>
        <v>0</v>
      </c>
      <c r="Q47" s="111">
        <f>+P47*0.21</f>
        <v>0</v>
      </c>
      <c r="R47" s="112">
        <f>+P47+Q47</f>
        <v>0</v>
      </c>
    </row>
    <row r="48" spans="1:18" ht="13.5" thickBot="1">
      <c r="A48" s="104" t="s">
        <v>71</v>
      </c>
      <c r="B48" s="105" t="s">
        <v>72</v>
      </c>
      <c r="C48" s="113">
        <v>1</v>
      </c>
      <c r="D48" s="114">
        <v>4</v>
      </c>
      <c r="E48" s="114">
        <v>6</v>
      </c>
      <c r="F48" s="114"/>
      <c r="G48" s="114"/>
      <c r="H48" s="115">
        <v>8</v>
      </c>
      <c r="I48" s="115">
        <v>1</v>
      </c>
      <c r="J48" s="109">
        <f>M8*D48</f>
        <v>0</v>
      </c>
      <c r="K48" s="110">
        <f>M9*E48</f>
        <v>0</v>
      </c>
      <c r="L48" s="116"/>
      <c r="M48" s="110"/>
      <c r="N48" s="110">
        <f>+N14</f>
        <v>0</v>
      </c>
      <c r="O48" s="110">
        <f>N48*H48*I48</f>
        <v>0</v>
      </c>
      <c r="P48" s="111">
        <f>SUM(J48:L48)+ O48</f>
        <v>0</v>
      </c>
      <c r="Q48" s="111">
        <f>+P48*0.21</f>
        <v>0</v>
      </c>
      <c r="R48" s="112">
        <f>+P48+Q48</f>
        <v>0</v>
      </c>
    </row>
    <row r="49" spans="1:18" ht="15.75" thickBot="1">
      <c r="A49" s="4" t="s">
        <v>41</v>
      </c>
      <c r="B49" s="4"/>
      <c r="C49" s="4"/>
      <c r="D49" s="4"/>
      <c r="E49" s="4"/>
      <c r="F49" s="98"/>
      <c r="G49" s="98"/>
      <c r="H49" s="4"/>
      <c r="I49" s="1"/>
      <c r="J49" s="117">
        <f t="shared" ref="J49:R49" si="4">SUM(J47:J48)</f>
        <v>0</v>
      </c>
      <c r="K49" s="117">
        <f t="shared" si="4"/>
        <v>0</v>
      </c>
      <c r="L49" s="117">
        <f t="shared" si="4"/>
        <v>0</v>
      </c>
      <c r="M49" s="117">
        <f t="shared" si="4"/>
        <v>0</v>
      </c>
      <c r="N49" s="117">
        <f t="shared" si="4"/>
        <v>0</v>
      </c>
      <c r="O49" s="117">
        <f t="shared" si="4"/>
        <v>0</v>
      </c>
      <c r="P49" s="117">
        <f t="shared" si="4"/>
        <v>0</v>
      </c>
      <c r="Q49" s="117">
        <f t="shared" si="4"/>
        <v>0</v>
      </c>
      <c r="R49" s="117">
        <f t="shared" si="4"/>
        <v>0</v>
      </c>
    </row>
    <row r="50" spans="1:18">
      <c r="A50" s="1"/>
      <c r="B50" s="1"/>
      <c r="C50" s="1"/>
      <c r="D50" s="1"/>
      <c r="E50" s="1"/>
      <c r="H50" s="4"/>
      <c r="I50" s="1"/>
      <c r="J50" s="1"/>
      <c r="K50" s="1"/>
      <c r="L50" s="4"/>
      <c r="M50" s="1"/>
      <c r="N50" s="1"/>
      <c r="O50" s="1"/>
      <c r="P50" s="5"/>
      <c r="Q50" s="1"/>
      <c r="R50" s="1"/>
    </row>
    <row r="51" spans="1:18" ht="19.5" thickBot="1">
      <c r="A51" s="32" t="s">
        <v>73</v>
      </c>
      <c r="B51" s="1"/>
      <c r="C51" s="1"/>
      <c r="D51" s="1"/>
      <c r="E51" s="1"/>
      <c r="H51" s="4"/>
      <c r="I51" s="1"/>
      <c r="J51" s="1"/>
      <c r="K51" s="1"/>
      <c r="L51" s="4"/>
      <c r="M51" s="1"/>
      <c r="N51" s="1"/>
      <c r="O51" s="1"/>
      <c r="P51" s="5"/>
      <c r="Q51" s="1"/>
      <c r="R51" s="1"/>
    </row>
    <row r="52" spans="1:18" ht="13.5" thickBot="1">
      <c r="A52" s="197" t="s">
        <v>36</v>
      </c>
      <c r="B52" s="187" t="s">
        <v>37</v>
      </c>
      <c r="C52" s="203" t="s">
        <v>74</v>
      </c>
      <c r="D52" s="200" t="s">
        <v>39</v>
      </c>
      <c r="E52" s="200"/>
      <c r="F52" s="200"/>
      <c r="G52" s="200"/>
      <c r="H52" s="4"/>
      <c r="I52" s="1"/>
      <c r="J52" s="206" t="s">
        <v>75</v>
      </c>
      <c r="K52" s="207"/>
      <c r="L52" s="207"/>
      <c r="M52" s="207"/>
      <c r="N52" s="209" t="s">
        <v>76</v>
      </c>
      <c r="O52" s="210"/>
      <c r="P52" s="194" t="s">
        <v>41</v>
      </c>
      <c r="Q52" s="186" t="s">
        <v>42</v>
      </c>
      <c r="R52" s="188" t="s">
        <v>43</v>
      </c>
    </row>
    <row r="53" spans="1:18" ht="13.5" thickBot="1">
      <c r="A53" s="197"/>
      <c r="B53" s="187"/>
      <c r="C53" s="203"/>
      <c r="D53" s="204" t="s">
        <v>44</v>
      </c>
      <c r="E53" s="204"/>
      <c r="F53" s="204"/>
      <c r="G53" s="205"/>
      <c r="H53" s="4"/>
      <c r="I53" s="1"/>
      <c r="J53" s="208" t="s">
        <v>44</v>
      </c>
      <c r="K53" s="204"/>
      <c r="L53" s="204"/>
      <c r="M53" s="204"/>
      <c r="N53" s="211" t="s">
        <v>44</v>
      </c>
      <c r="O53" s="212"/>
      <c r="P53" s="194"/>
      <c r="Q53" s="186"/>
      <c r="R53" s="188"/>
    </row>
    <row r="54" spans="1:18" ht="13.5" thickBot="1">
      <c r="A54" s="197"/>
      <c r="B54" s="187"/>
      <c r="C54" s="203"/>
      <c r="D54" s="39" t="s">
        <v>9</v>
      </c>
      <c r="E54" s="39" t="s">
        <v>11</v>
      </c>
      <c r="F54" s="39" t="s">
        <v>47</v>
      </c>
      <c r="G54" s="38" t="s">
        <v>15</v>
      </c>
      <c r="H54" s="4"/>
      <c r="I54" s="1"/>
      <c r="J54" s="36" t="s">
        <v>9</v>
      </c>
      <c r="K54" s="118" t="s">
        <v>11</v>
      </c>
      <c r="L54" s="118" t="s">
        <v>47</v>
      </c>
      <c r="M54" s="118" t="s">
        <v>15</v>
      </c>
      <c r="N54" s="37" t="s">
        <v>9</v>
      </c>
      <c r="O54" s="119" t="s">
        <v>11</v>
      </c>
      <c r="P54" s="194"/>
      <c r="Q54" s="186"/>
      <c r="R54" s="188"/>
    </row>
    <row r="55" spans="1:18" ht="13.5" thickBot="1">
      <c r="A55" s="104" t="s">
        <v>77</v>
      </c>
      <c r="B55" s="120" t="s">
        <v>78</v>
      </c>
      <c r="C55" s="106">
        <v>12</v>
      </c>
      <c r="D55" s="107">
        <v>1</v>
      </c>
      <c r="E55" s="107">
        <v>1</v>
      </c>
      <c r="F55" s="114"/>
      <c r="G55" s="121"/>
      <c r="H55" s="4"/>
      <c r="I55" s="1"/>
      <c r="J55" s="122">
        <f>+K18</f>
        <v>0</v>
      </c>
      <c r="K55" s="123">
        <f>+K19</f>
        <v>0</v>
      </c>
      <c r="L55" s="123"/>
      <c r="M55" s="123"/>
      <c r="N55" s="123">
        <f>+J55*C55*D55</f>
        <v>0</v>
      </c>
      <c r="O55" s="124">
        <f>+K55*C55*E55</f>
        <v>0</v>
      </c>
      <c r="P55" s="125">
        <f>(J55+K55)*C55</f>
        <v>0</v>
      </c>
      <c r="Q55" s="111">
        <f>+P55*0.21</f>
        <v>0</v>
      </c>
      <c r="R55" s="112">
        <f>+P55+Q55</f>
        <v>0</v>
      </c>
    </row>
    <row r="56" spans="1:18" ht="24.75" thickBot="1">
      <c r="A56" s="104" t="s">
        <v>77</v>
      </c>
      <c r="B56" s="120" t="s">
        <v>79</v>
      </c>
      <c r="C56" s="113">
        <v>12</v>
      </c>
      <c r="D56" s="107">
        <v>1</v>
      </c>
      <c r="E56" s="107">
        <v>1</v>
      </c>
      <c r="F56" s="114"/>
      <c r="G56" s="121"/>
      <c r="H56" s="4"/>
      <c r="I56" s="1"/>
      <c r="J56" s="122">
        <f>+K18</f>
        <v>0</v>
      </c>
      <c r="K56" s="123">
        <f>+K19</f>
        <v>0</v>
      </c>
      <c r="L56" s="123"/>
      <c r="M56" s="123"/>
      <c r="N56" s="123">
        <f>+J56*C56*D56</f>
        <v>0</v>
      </c>
      <c r="O56" s="124">
        <f>+K56*C56*E56</f>
        <v>0</v>
      </c>
      <c r="P56" s="125">
        <f>(J56+K56)*C56</f>
        <v>0</v>
      </c>
      <c r="Q56" s="111">
        <f>+P56*0.21</f>
        <v>0</v>
      </c>
      <c r="R56" s="112">
        <f>+P56+Q56</f>
        <v>0</v>
      </c>
    </row>
    <row r="57" spans="1:18" ht="13.5" thickBot="1">
      <c r="A57" s="104" t="s">
        <v>77</v>
      </c>
      <c r="B57" s="120" t="s">
        <v>80</v>
      </c>
      <c r="C57" s="106">
        <v>12</v>
      </c>
      <c r="D57" s="107">
        <v>2</v>
      </c>
      <c r="E57" s="107">
        <v>2</v>
      </c>
      <c r="F57" s="114"/>
      <c r="G57" s="121"/>
      <c r="H57" s="4"/>
      <c r="I57" s="1"/>
      <c r="J57" s="122">
        <f>+K18</f>
        <v>0</v>
      </c>
      <c r="K57" s="123">
        <f>+K19</f>
        <v>0</v>
      </c>
      <c r="L57" s="123"/>
      <c r="M57" s="123"/>
      <c r="N57" s="123">
        <f>+J57*C57*D57</f>
        <v>0</v>
      </c>
      <c r="O57" s="124">
        <f>+K57*C57*E57</f>
        <v>0</v>
      </c>
      <c r="P57" s="125">
        <f>(J57+K57)*C57</f>
        <v>0</v>
      </c>
      <c r="Q57" s="111">
        <f>+P57*0.21</f>
        <v>0</v>
      </c>
      <c r="R57" s="112">
        <f>+P57+Q57</f>
        <v>0</v>
      </c>
    </row>
    <row r="58" spans="1:18" ht="15.75" thickBot="1">
      <c r="A58" s="4" t="s">
        <v>41</v>
      </c>
      <c r="B58" s="4"/>
      <c r="C58" s="4"/>
      <c r="D58" s="4"/>
      <c r="E58" s="4"/>
      <c r="F58" s="98"/>
      <c r="G58" s="98"/>
      <c r="H58" s="4"/>
      <c r="I58" s="4"/>
      <c r="J58" s="126">
        <f>SUM(J55:J57)</f>
        <v>0</v>
      </c>
      <c r="K58" s="117">
        <f>SUM(K55:K57)</f>
        <v>0</v>
      </c>
      <c r="L58" s="117"/>
      <c r="M58" s="117"/>
      <c r="N58" s="117">
        <f>SUM(N55:N57)</f>
        <v>0</v>
      </c>
      <c r="O58" s="127">
        <f>SUM(O55:O57)</f>
        <v>0</v>
      </c>
      <c r="P58" s="128">
        <f>SUM(P55:P57)</f>
        <v>0</v>
      </c>
      <c r="Q58" s="117">
        <f>SUM(Q55:Q57)</f>
        <v>0</v>
      </c>
      <c r="R58" s="117">
        <f>SUM(R55:R57)</f>
        <v>0</v>
      </c>
    </row>
    <row r="59" spans="1:18">
      <c r="A59" s="1"/>
      <c r="B59" s="1"/>
      <c r="C59" s="1"/>
      <c r="D59" s="1"/>
      <c r="E59" s="1"/>
      <c r="F59" s="1"/>
      <c r="G59" s="1"/>
      <c r="H59" s="4"/>
      <c r="I59" s="1"/>
      <c r="J59" s="1"/>
      <c r="K59" s="1"/>
      <c r="L59" s="4"/>
      <c r="M59" s="99"/>
      <c r="N59" s="1"/>
      <c r="O59" s="1"/>
      <c r="P59" s="1"/>
      <c r="Q59" s="1"/>
      <c r="R59" s="1"/>
    </row>
    <row r="60" spans="1:18" ht="13.5" thickBot="1">
      <c r="A60" s="1"/>
      <c r="B60" s="1"/>
      <c r="C60" s="1"/>
      <c r="D60" s="1"/>
      <c r="E60" s="1"/>
      <c r="F60" s="2"/>
      <c r="G60" s="2"/>
      <c r="H60" s="3"/>
      <c r="I60" s="1"/>
      <c r="J60" s="1"/>
      <c r="K60" s="1"/>
      <c r="L60" s="4"/>
      <c r="M60" s="1"/>
      <c r="N60" s="1"/>
      <c r="O60" s="1"/>
      <c r="P60" s="1"/>
      <c r="Q60" s="1"/>
      <c r="R60" s="1"/>
    </row>
    <row r="61" spans="1:18" ht="13.5" thickBot="1">
      <c r="A61" s="129" t="s">
        <v>81</v>
      </c>
      <c r="B61" s="130"/>
      <c r="C61" s="131"/>
      <c r="D61" s="131"/>
      <c r="E61" s="131"/>
      <c r="F61" s="131"/>
      <c r="G61" s="131"/>
      <c r="H61" s="131"/>
      <c r="I61" s="131"/>
      <c r="J61" s="131"/>
      <c r="K61" s="131"/>
      <c r="L61" s="132"/>
      <c r="M61" s="132"/>
      <c r="N61" s="132"/>
      <c r="O61" s="132"/>
      <c r="P61" s="133">
        <f>+P58+P49</f>
        <v>0</v>
      </c>
      <c r="Q61" s="133">
        <f>+Q58+Q49</f>
        <v>0</v>
      </c>
      <c r="R61" s="134">
        <f>+R58+R49</f>
        <v>0</v>
      </c>
    </row>
    <row r="62" spans="1:18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4"/>
      <c r="M62" s="1"/>
      <c r="N62" s="1"/>
      <c r="O62" s="1"/>
      <c r="P62" s="1"/>
      <c r="Q62" s="1"/>
      <c r="R62" s="1"/>
    </row>
    <row r="63" spans="1:18" ht="13.5" thickBo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4"/>
      <c r="M63" s="1"/>
      <c r="N63" s="1"/>
      <c r="O63" s="1"/>
      <c r="P63" s="1"/>
      <c r="Q63" s="1"/>
      <c r="R63" s="1"/>
    </row>
    <row r="64" spans="1:18" ht="13.5" thickBot="1">
      <c r="A64" s="135" t="s">
        <v>82</v>
      </c>
      <c r="B64" s="136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7">
        <f ca="1">+P61+P40</f>
        <v>0</v>
      </c>
      <c r="Q64" s="137">
        <f ca="1">+Q61+Q40</f>
        <v>0</v>
      </c>
      <c r="R64" s="138">
        <f ca="1">+R61+R40</f>
        <v>0</v>
      </c>
    </row>
  </sheetData>
  <mergeCells count="41">
    <mergeCell ref="P52:P54"/>
    <mergeCell ref="Q52:Q54"/>
    <mergeCell ref="R52:R54"/>
    <mergeCell ref="D53:G53"/>
    <mergeCell ref="A52:A54"/>
    <mergeCell ref="B52:B54"/>
    <mergeCell ref="C52:C54"/>
    <mergeCell ref="D52:G52"/>
    <mergeCell ref="J52:M53"/>
    <mergeCell ref="N52:O53"/>
    <mergeCell ref="Q44:Q46"/>
    <mergeCell ref="R44:R46"/>
    <mergeCell ref="D45:G45"/>
    <mergeCell ref="H45:I45"/>
    <mergeCell ref="J45:M45"/>
    <mergeCell ref="N45:O45"/>
    <mergeCell ref="P44:P46"/>
    <mergeCell ref="A44:A46"/>
    <mergeCell ref="B44:B46"/>
    <mergeCell ref="C44:C45"/>
    <mergeCell ref="D44:I44"/>
    <mergeCell ref="J44:O44"/>
    <mergeCell ref="A14:B14"/>
    <mergeCell ref="H14:J14"/>
    <mergeCell ref="I18:J18"/>
    <mergeCell ref="I19:J19"/>
    <mergeCell ref="A24:A26"/>
    <mergeCell ref="B24:B26"/>
    <mergeCell ref="C24:C25"/>
    <mergeCell ref="D24:I24"/>
    <mergeCell ref="J24:O24"/>
    <mergeCell ref="D25:G25"/>
    <mergeCell ref="Q24:Q26"/>
    <mergeCell ref="R24:R26"/>
    <mergeCell ref="J25:M25"/>
    <mergeCell ref="N25:O25"/>
    <mergeCell ref="I8:J8"/>
    <mergeCell ref="I9:J9"/>
    <mergeCell ref="I10:J10"/>
    <mergeCell ref="I11:J11"/>
    <mergeCell ref="P24:P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LibreOffice/6.1.2.1$Windows_x86 LibreOffice_project/65905a128db06ba48db947242809d14d3f9a93fe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LICITADORS</vt:lpstr>
      <vt:lpstr>CALCULS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Darbra Muñoz, Jaume</dc:creator>
  <cp:lastModifiedBy>Jaume Darbra</cp:lastModifiedBy>
  <cp:revision>1</cp:revision>
  <cp:lastPrinted>2022-06-07T11:41:45Z</cp:lastPrinted>
  <dcterms:created xsi:type="dcterms:W3CDTF">2022-04-12T10:24:23Z</dcterms:created>
  <dcterms:modified xsi:type="dcterms:W3CDTF">2022-06-07T11:42:58Z</dcterms:modified>
  <dc:language>es-ES</dc:language>
</cp:coreProperties>
</file>