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92" yWindow="24" windowWidth="14256" windowHeight="8628"/>
  </bookViews>
  <sheets>
    <sheet name="proposta RM" sheetId="1" r:id="rId1"/>
  </sheets>
  <externalReferences>
    <externalReference r:id="rId2"/>
  </externalReferences>
  <definedNames>
    <definedName name="_ftn1" localSheetId="0">'proposta RM'!#REF!</definedName>
    <definedName name="_ftnref1" localSheetId="0">'proposta RM'!#REF!</definedName>
    <definedName name="_xlnm.Print_Area" localSheetId="0">'proposta RM'!$A$1:$O$45</definedName>
  </definedNames>
  <calcPr calcId="125725" iterateDelta="1E-4"/>
</workbook>
</file>

<file path=xl/calcChain.xml><?xml version="1.0" encoding="utf-8"?>
<calcChain xmlns="http://schemas.openxmlformats.org/spreadsheetml/2006/main">
  <c r="H26" i="1"/>
  <c r="G35"/>
  <c r="G30"/>
  <c r="H36"/>
  <c r="F26"/>
  <c r="E35"/>
  <c r="E30"/>
  <c r="D26"/>
  <c r="F31"/>
  <c r="F32" s="1"/>
  <c r="H37" l="1"/>
  <c r="H38"/>
  <c r="H39" s="1"/>
  <c r="H31"/>
  <c r="F36"/>
  <c r="F37" s="1"/>
  <c r="F33"/>
  <c r="F34" s="1"/>
  <c r="H32" l="1"/>
  <c r="H33"/>
  <c r="H34" s="1"/>
  <c r="F38"/>
  <c r="F39" s="1"/>
  <c r="M17" l="1"/>
  <c r="M9"/>
  <c r="J17"/>
  <c r="J9"/>
  <c r="G17"/>
  <c r="G9"/>
  <c r="L17"/>
  <c r="I17"/>
  <c r="E10" l="1"/>
  <c r="F10" s="1"/>
  <c r="E9"/>
  <c r="C30" s="1"/>
  <c r="D31" s="1"/>
  <c r="L11"/>
  <c r="L13"/>
  <c r="I11"/>
  <c r="I13"/>
  <c r="N17"/>
  <c r="M13"/>
  <c r="M10"/>
  <c r="M11" s="1"/>
  <c r="K17"/>
  <c r="J13"/>
  <c r="J10"/>
  <c r="J11" s="1"/>
  <c r="H17"/>
  <c r="G13"/>
  <c r="H13" s="1"/>
  <c r="G10"/>
  <c r="G11" s="1"/>
  <c r="H11" s="1"/>
  <c r="K13" l="1"/>
  <c r="N13"/>
  <c r="K11"/>
  <c r="N11"/>
  <c r="H10"/>
  <c r="I10"/>
  <c r="K10" s="1"/>
  <c r="L10"/>
  <c r="N10" s="1"/>
  <c r="D32"/>
  <c r="D33"/>
  <c r="D34" s="1"/>
  <c r="F9"/>
  <c r="C35"/>
  <c r="D36" s="1"/>
  <c r="I9" l="1"/>
  <c r="L9"/>
  <c r="L15" s="1"/>
  <c r="L19" s="1"/>
  <c r="H9"/>
  <c r="H15" s="1"/>
  <c r="H19" s="1"/>
  <c r="F15"/>
  <c r="F19" s="1"/>
  <c r="D38"/>
  <c r="D39" s="1"/>
  <c r="D37"/>
  <c r="K9" l="1"/>
  <c r="I15"/>
  <c r="I19" s="1"/>
  <c r="N9" l="1"/>
  <c r="N15" s="1"/>
  <c r="N19" s="1"/>
  <c r="K15"/>
  <c r="K19" s="1"/>
  <c r="O19" l="1"/>
</calcChain>
</file>

<file path=xl/sharedStrings.xml><?xml version="1.0" encoding="utf-8"?>
<sst xmlns="http://schemas.openxmlformats.org/spreadsheetml/2006/main" count="52" uniqueCount="46">
  <si>
    <t>Partits</t>
  </si>
  <si>
    <t>Durada partit</t>
  </si>
  <si>
    <t>Hores partit</t>
  </si>
  <si>
    <t>FUTBOL SALA I POLIESPORTIU</t>
  </si>
  <si>
    <t>VOLEIBOL O ALTRES COMPETICIONS categoria superior (infantil, cadet i juvenil)</t>
  </si>
  <si>
    <t>ALTRES (Marató Escolar, Festa Cloenda, etc.)</t>
  </si>
  <si>
    <t xml:space="preserve">BOSSA D'HORES </t>
  </si>
  <si>
    <t>Subtotal hores Monitor</t>
  </si>
  <si>
    <t>COORDINACIÓ</t>
  </si>
  <si>
    <t>TOTAL ANUAL/CURS</t>
  </si>
  <si>
    <t>Suspes</t>
  </si>
  <si>
    <t>Entre setmana</t>
  </si>
  <si>
    <t>Import</t>
  </si>
  <si>
    <t>Partit normal</t>
  </si>
  <si>
    <t>Partit Suspès Futbol Sala i Poliesportiu</t>
  </si>
  <si>
    <t>Partit entre setmana</t>
  </si>
  <si>
    <t>Partit Suspès entre setmana Futbol Sala i Poliesportiu</t>
  </si>
  <si>
    <t>VOLEIBOL O ALTRES COMPETICIONS</t>
  </si>
  <si>
    <t>Partit voleibol categoria superior (infantil, cadet i juvenil)</t>
  </si>
  <si>
    <t>Partit Suspès de Voleibol categoria superior</t>
  </si>
  <si>
    <t>Partit Suspès entre setmana de Voleibol categoria superior</t>
  </si>
  <si>
    <t xml:space="preserve">Criteris d’aplicació dels preus unitaris: </t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</si>
  <si>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Verdana"/>
        <family val="2"/>
      </rPr>
      <t>Partit normal: jugat en dissabte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</si>
  <si>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Verdana"/>
        <family val="2"/>
      </rPr>
      <t>Partit suspès: quan el tutor/a es presenta però no es juga per alguna de les circumstàncies indicades a la clàusula punt 3.A.3</t>
    </r>
  </si>
  <si>
    <r>
      <t>-</t>
    </r>
    <r>
      <rPr>
        <sz val="7"/>
        <color theme="1"/>
        <rFont val="Times New Roman"/>
        <family val="1"/>
      </rPr>
      <t xml:space="preserve">        </t>
    </r>
    <r>
      <rPr>
        <sz val="11"/>
        <color theme="1"/>
        <rFont val="Verdana"/>
        <family val="2"/>
      </rPr>
      <t>Partit entre setmana: jugat de dilluns a divendres</t>
    </r>
  </si>
  <si>
    <t>Durada en hores</t>
  </si>
  <si>
    <t>TOTAL</t>
  </si>
  <si>
    <t>1h 25 min</t>
  </si>
  <si>
    <t>1h 35 min</t>
  </si>
  <si>
    <t>ANNEX DETALL SERVEIS</t>
  </si>
  <si>
    <t>PREU HORA  INICIAL MONITOR</t>
  </si>
  <si>
    <t>PREU HORA INICIAL COORDINADOR</t>
  </si>
  <si>
    <t>Total Hores curs 22/23</t>
  </si>
  <si>
    <t>Preu hora 1er curs 22/23</t>
  </si>
  <si>
    <t>Import anual 1er curs 22/23</t>
  </si>
  <si>
    <t>Total Hores curs 23/24</t>
  </si>
  <si>
    <t>Preu hora 2on curs 23/24</t>
  </si>
  <si>
    <t>Import anual 2onr curs 23/24</t>
  </si>
  <si>
    <t>Total Hores curs 24/25</t>
  </si>
  <si>
    <t>Preu hora 3er curs 24/25</t>
  </si>
  <si>
    <t>Import anual 3er curs 24/25</t>
  </si>
  <si>
    <t>CURS 22/23</t>
  </si>
  <si>
    <t>PREU HORA  MONITOR</t>
  </si>
  <si>
    <t>CURS 23/24</t>
  </si>
  <si>
    <t>CURS 24/25</t>
  </si>
  <si>
    <t>ANNEX PREUS MÀXIMS PARTITS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</si>
</sst>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#,##0.00\ &quot;€&quot;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rgb="FFFF0000"/>
      <name val="Verdana"/>
      <family val="2"/>
    </font>
    <font>
      <sz val="10"/>
      <color theme="1"/>
      <name val="Verdana"/>
      <family val="2"/>
    </font>
    <font>
      <b/>
      <sz val="10"/>
      <color rgb="FF000000"/>
      <name val="Verdana"/>
      <family val="2"/>
    </font>
    <font>
      <b/>
      <sz val="10"/>
      <color theme="1"/>
      <name val="Verdana"/>
      <family val="2"/>
    </font>
    <font>
      <sz val="10"/>
      <color rgb="FF000000"/>
      <name val="Verdana"/>
      <family val="2"/>
    </font>
    <font>
      <b/>
      <i/>
      <sz val="10"/>
      <color theme="1"/>
      <name val="Verdana"/>
      <family val="2"/>
    </font>
    <font>
      <i/>
      <sz val="10"/>
      <color rgb="FF0070C0"/>
      <name val="Verdana"/>
      <family val="2"/>
    </font>
    <font>
      <sz val="10"/>
      <color rgb="FF0070C0"/>
      <name val="Verdana"/>
      <family val="2"/>
    </font>
    <font>
      <b/>
      <sz val="11"/>
      <color theme="1"/>
      <name val="Verdana"/>
      <family val="2"/>
    </font>
    <font>
      <sz val="11"/>
      <color theme="1"/>
      <name val="Segoe UI"/>
      <family val="2"/>
    </font>
    <font>
      <sz val="7"/>
      <color theme="1"/>
      <name val="Times New Roman"/>
      <family val="1"/>
    </font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wrapText="1"/>
    </xf>
    <xf numFmtId="0" fontId="3" fillId="0" borderId="1" xfId="0" applyFont="1" applyFill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164" fontId="9" fillId="0" borderId="1" xfId="0" applyNumberFormat="1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11" fillId="0" borderId="0" xfId="0" applyFont="1" applyAlignment="1">
      <alignment horizontal="justify"/>
    </xf>
    <xf numFmtId="0" fontId="5" fillId="2" borderId="0" xfId="0" applyFont="1" applyFill="1" applyBorder="1" applyAlignment="1">
      <alignment vertical="center"/>
    </xf>
    <xf numFmtId="4" fontId="3" fillId="2" borderId="0" xfId="0" applyNumberFormat="1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3" fillId="0" borderId="6" xfId="0" applyFont="1" applyBorder="1" applyAlignment="1">
      <alignment wrapText="1"/>
    </xf>
    <xf numFmtId="0" fontId="6" fillId="0" borderId="5" xfId="0" applyFont="1" applyBorder="1" applyAlignment="1">
      <alignment vertical="center" wrapText="1"/>
    </xf>
    <xf numFmtId="1" fontId="3" fillId="0" borderId="0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4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6" xfId="0" applyFont="1" applyBorder="1"/>
    <xf numFmtId="0" fontId="5" fillId="0" borderId="7" xfId="0" applyFont="1" applyBorder="1" applyAlignment="1">
      <alignment wrapText="1"/>
    </xf>
    <xf numFmtId="0" fontId="5" fillId="0" borderId="8" xfId="0" applyFont="1" applyBorder="1" applyAlignment="1">
      <alignment wrapText="1"/>
    </xf>
    <xf numFmtId="0" fontId="5" fillId="0" borderId="8" xfId="0" applyFont="1" applyBorder="1" applyAlignment="1">
      <alignment horizontal="center" wrapText="1"/>
    </xf>
    <xf numFmtId="0" fontId="5" fillId="0" borderId="9" xfId="0" applyFont="1" applyBorder="1" applyAlignment="1">
      <alignment wrapText="1"/>
    </xf>
    <xf numFmtId="44" fontId="4" fillId="0" borderId="2" xfId="1" applyFont="1" applyBorder="1" applyAlignment="1">
      <alignment horizontal="center" vertical="center" wrapText="1"/>
    </xf>
    <xf numFmtId="44" fontId="4" fillId="0" borderId="10" xfId="1" applyFont="1" applyBorder="1" applyAlignment="1">
      <alignment horizontal="center" vertical="center" wrapText="1"/>
    </xf>
    <xf numFmtId="44" fontId="4" fillId="0" borderId="11" xfId="1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vertical="center" wrapText="1"/>
    </xf>
    <xf numFmtId="44" fontId="3" fillId="0" borderId="6" xfId="0" applyNumberFormat="1" applyFont="1" applyBorder="1" applyAlignment="1">
      <alignment vertical="center" wrapText="1"/>
    </xf>
    <xf numFmtId="4" fontId="3" fillId="0" borderId="5" xfId="0" applyNumberFormat="1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4" fontId="5" fillId="0" borderId="5" xfId="0" applyNumberFormat="1" applyFont="1" applyBorder="1" applyAlignment="1">
      <alignment vertical="center"/>
    </xf>
    <xf numFmtId="4" fontId="7" fillId="2" borderId="0" xfId="0" applyNumberFormat="1" applyFont="1" applyFill="1" applyBorder="1" applyAlignment="1">
      <alignment vertical="center"/>
    </xf>
    <xf numFmtId="44" fontId="5" fillId="0" borderId="6" xfId="0" applyNumberFormat="1" applyFont="1" applyBorder="1" applyAlignment="1">
      <alignment vertical="center" wrapText="1"/>
    </xf>
    <xf numFmtId="4" fontId="5" fillId="0" borderId="5" xfId="0" applyNumberFormat="1" applyFont="1" applyBorder="1" applyAlignment="1">
      <alignment vertical="center" wrapText="1"/>
    </xf>
    <xf numFmtId="4" fontId="5" fillId="0" borderId="5" xfId="0" applyNumberFormat="1" applyFont="1" applyBorder="1"/>
    <xf numFmtId="4" fontId="5" fillId="0" borderId="0" xfId="0" applyNumberFormat="1" applyFont="1" applyBorder="1"/>
    <xf numFmtId="4" fontId="5" fillId="0" borderId="7" xfId="0" applyNumberFormat="1" applyFont="1" applyBorder="1" applyAlignment="1">
      <alignment wrapText="1"/>
    </xf>
    <xf numFmtId="4" fontId="5" fillId="0" borderId="8" xfId="0" applyNumberFormat="1" applyFont="1" applyBorder="1" applyAlignment="1">
      <alignment wrapText="1"/>
    </xf>
    <xf numFmtId="44" fontId="5" fillId="0" borderId="9" xfId="0" applyNumberFormat="1" applyFont="1" applyBorder="1" applyAlignment="1">
      <alignment vertical="center" wrapText="1"/>
    </xf>
    <xf numFmtId="44" fontId="4" fillId="0" borderId="12" xfId="1" applyFont="1" applyBorder="1" applyAlignment="1">
      <alignment horizontal="center" vertical="center" wrapText="1"/>
    </xf>
    <xf numFmtId="0" fontId="5" fillId="0" borderId="13" xfId="0" applyFont="1" applyBorder="1"/>
    <xf numFmtId="0" fontId="5" fillId="0" borderId="13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44" fontId="5" fillId="0" borderId="14" xfId="0" applyNumberFormat="1" applyFont="1" applyBorder="1"/>
    <xf numFmtId="0" fontId="10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2" fillId="0" borderId="0" xfId="0" applyFont="1" applyFill="1" applyAlignment="1">
      <alignment horizontal="left" vertical="center" wrapText="1"/>
    </xf>
    <xf numFmtId="44" fontId="4" fillId="0" borderId="15" xfId="1" applyFont="1" applyBorder="1" applyAlignment="1">
      <alignment horizontal="center" vertical="center" wrapText="1"/>
    </xf>
    <xf numFmtId="44" fontId="4" fillId="0" borderId="16" xfId="1" applyFont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right" vertical="center" wrapText="1"/>
    </xf>
    <xf numFmtId="9" fontId="3" fillId="0" borderId="6" xfId="0" applyNumberFormat="1" applyFont="1" applyBorder="1" applyAlignment="1">
      <alignment vertical="center" wrapText="1"/>
    </xf>
    <xf numFmtId="0" fontId="3" fillId="0" borderId="7" xfId="0" applyFont="1" applyBorder="1" applyAlignment="1">
      <alignment wrapText="1"/>
    </xf>
    <xf numFmtId="10" fontId="3" fillId="0" borderId="9" xfId="0" applyNumberFormat="1" applyFont="1" applyBorder="1" applyAlignment="1">
      <alignment vertical="center" wrapText="1"/>
    </xf>
    <xf numFmtId="0" fontId="3" fillId="2" borderId="0" xfId="0" applyFont="1" applyFill="1" applyAlignment="1">
      <alignment wrapText="1"/>
    </xf>
    <xf numFmtId="44" fontId="3" fillId="2" borderId="0" xfId="1" applyFont="1" applyFill="1" applyAlignment="1">
      <alignment wrapText="1"/>
    </xf>
    <xf numFmtId="0" fontId="3" fillId="2" borderId="17" xfId="0" applyFont="1" applyFill="1" applyBorder="1" applyAlignment="1">
      <alignment wrapText="1"/>
    </xf>
    <xf numFmtId="44" fontId="3" fillId="2" borderId="18" xfId="1" applyFont="1" applyFill="1" applyBorder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orion\Serveis_a_les_Persones\2022\2022.%20CONTRACTACIO\tutors%20joc\Calcul%20costos%20personal%20tutors%20joc%202022-24%20v26_05_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stos"/>
      <sheetName val="Hoja2"/>
      <sheetName val="Hoja3"/>
    </sheetNames>
    <sheetDataSet>
      <sheetData sheetId="0">
        <row r="30">
          <cell r="G30">
            <v>16.8</v>
          </cell>
        </row>
        <row r="31">
          <cell r="G31">
            <v>22.25</v>
          </cell>
        </row>
        <row r="77">
          <cell r="H77">
            <v>17.14</v>
          </cell>
        </row>
        <row r="78">
          <cell r="H78">
            <v>22.48</v>
          </cell>
        </row>
        <row r="126">
          <cell r="H126">
            <v>17.57</v>
          </cell>
        </row>
        <row r="127">
          <cell r="H127">
            <v>23.05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O45"/>
  <sheetViews>
    <sheetView tabSelected="1" view="pageBreakPreview" topLeftCell="D1" zoomScale="70" zoomScaleNormal="80" zoomScaleSheetLayoutView="70" workbookViewId="0">
      <selection activeCell="I29" sqref="I29"/>
    </sheetView>
  </sheetViews>
  <sheetFormatPr defaultColWidth="11.44140625" defaultRowHeight="12.6"/>
  <cols>
    <col min="1" max="1" width="4.21875" style="4" customWidth="1"/>
    <col min="2" max="2" width="42.33203125" style="2" customWidth="1"/>
    <col min="3" max="3" width="10.33203125" style="2" customWidth="1"/>
    <col min="4" max="4" width="11.5546875" style="3" customWidth="1"/>
    <col min="5" max="5" width="11.33203125" style="2" customWidth="1"/>
    <col min="6" max="6" width="12" style="2" customWidth="1"/>
    <col min="7" max="7" width="11.21875" style="2" customWidth="1"/>
    <col min="8" max="8" width="15" style="2" customWidth="1"/>
    <col min="9" max="9" width="14.6640625" style="4" customWidth="1"/>
    <col min="10" max="10" width="11.44140625" style="4"/>
    <col min="11" max="11" width="14.77734375" style="4" customWidth="1"/>
    <col min="12" max="12" width="15.109375" style="4" customWidth="1"/>
    <col min="13" max="13" width="11.44140625" style="4"/>
    <col min="14" max="14" width="15.44140625" style="4" customWidth="1"/>
    <col min="15" max="15" width="17.77734375" style="4" customWidth="1"/>
    <col min="16" max="16384" width="11.44140625" style="4"/>
  </cols>
  <sheetData>
    <row r="2" spans="2:15" ht="31.8" customHeight="1">
      <c r="B2" s="80" t="s">
        <v>29</v>
      </c>
      <c r="C2" s="80"/>
    </row>
    <row r="4" spans="2:15">
      <c r="B4" s="90" t="s">
        <v>30</v>
      </c>
      <c r="C4" s="91">
        <v>16.8</v>
      </c>
    </row>
    <row r="5" spans="2:15">
      <c r="B5" s="90" t="s">
        <v>31</v>
      </c>
      <c r="C5" s="91">
        <v>22.25</v>
      </c>
    </row>
    <row r="6" spans="2:15">
      <c r="B6" s="4"/>
    </row>
    <row r="7" spans="2:15" s="5" customFormat="1" ht="51" thickBot="1">
      <c r="B7" s="27"/>
      <c r="C7" s="28" t="s">
        <v>0</v>
      </c>
      <c r="D7" s="28" t="s">
        <v>1</v>
      </c>
      <c r="E7" s="29" t="s">
        <v>2</v>
      </c>
      <c r="F7" s="57" t="s">
        <v>32</v>
      </c>
      <c r="G7" s="58" t="s">
        <v>33</v>
      </c>
      <c r="H7" s="59" t="s">
        <v>34</v>
      </c>
      <c r="I7" s="57" t="s">
        <v>35</v>
      </c>
      <c r="J7" s="58" t="s">
        <v>36</v>
      </c>
      <c r="K7" s="59" t="s">
        <v>37</v>
      </c>
      <c r="L7" s="57" t="s">
        <v>38</v>
      </c>
      <c r="M7" s="58" t="s">
        <v>39</v>
      </c>
      <c r="N7" s="59" t="s">
        <v>40</v>
      </c>
      <c r="O7" s="73" t="s">
        <v>26</v>
      </c>
    </row>
    <row r="8" spans="2:15" ht="24.6" customHeight="1">
      <c r="B8" s="30"/>
      <c r="C8" s="31"/>
      <c r="D8" s="32"/>
      <c r="E8" s="33"/>
      <c r="F8" s="30"/>
      <c r="G8" s="31"/>
      <c r="H8" s="33"/>
      <c r="I8" s="30"/>
      <c r="J8" s="31"/>
      <c r="K8" s="33"/>
      <c r="L8" s="30"/>
      <c r="M8" s="31"/>
      <c r="N8" s="33"/>
      <c r="O8" s="74"/>
    </row>
    <row r="9" spans="2:15" s="5" customFormat="1" ht="30.6" customHeight="1">
      <c r="B9" s="34" t="s">
        <v>3</v>
      </c>
      <c r="C9" s="35">
        <v>1211</v>
      </c>
      <c r="D9" s="35" t="s">
        <v>27</v>
      </c>
      <c r="E9" s="36">
        <f>ROUND(1+25/60,2)</f>
        <v>1.42</v>
      </c>
      <c r="F9" s="60">
        <f>+C9*E9</f>
        <v>1719.62</v>
      </c>
      <c r="G9" s="26">
        <f>+[1]Costos!$G$30</f>
        <v>16.8</v>
      </c>
      <c r="H9" s="61">
        <f>+F9*G9</f>
        <v>28889.615999999998</v>
      </c>
      <c r="I9" s="60">
        <f>+F9</f>
        <v>1719.62</v>
      </c>
      <c r="J9" s="26">
        <f>+[1]Costos!$H$77</f>
        <v>17.14</v>
      </c>
      <c r="K9" s="61">
        <f>+I9*J9</f>
        <v>29474.286799999998</v>
      </c>
      <c r="L9" s="60">
        <f>+F9</f>
        <v>1719.62</v>
      </c>
      <c r="M9" s="26">
        <f>+[1]Costos!$H$126</f>
        <v>17.57</v>
      </c>
      <c r="N9" s="61">
        <f>+L9*M9</f>
        <v>30213.723399999999</v>
      </c>
      <c r="O9" s="75"/>
    </row>
    <row r="10" spans="2:15" s="5" customFormat="1" ht="37.799999999999997">
      <c r="B10" s="37" t="s">
        <v>4</v>
      </c>
      <c r="C10" s="35">
        <v>222</v>
      </c>
      <c r="D10" s="35" t="s">
        <v>28</v>
      </c>
      <c r="E10" s="36">
        <f>ROUND(1+35/60,2)</f>
        <v>1.58</v>
      </c>
      <c r="F10" s="60">
        <f>+C10*E10</f>
        <v>350.76</v>
      </c>
      <c r="G10" s="26">
        <f>+G9</f>
        <v>16.8</v>
      </c>
      <c r="H10" s="61">
        <f t="shared" ref="H10:H17" si="0">+F10*G10</f>
        <v>5892.768</v>
      </c>
      <c r="I10" s="60">
        <f t="shared" ref="I10:I13" si="1">+F10</f>
        <v>350.76</v>
      </c>
      <c r="J10" s="26">
        <f>+J9</f>
        <v>17.14</v>
      </c>
      <c r="K10" s="61">
        <f t="shared" ref="K10:K11" si="2">+I10*J10</f>
        <v>6012.0263999999997</v>
      </c>
      <c r="L10" s="60">
        <f t="shared" ref="L10:L13" si="3">+F10</f>
        <v>350.76</v>
      </c>
      <c r="M10" s="26">
        <f>+M9</f>
        <v>17.57</v>
      </c>
      <c r="N10" s="61">
        <f t="shared" ref="N10:N11" si="4">+L10*M10</f>
        <v>6162.8531999999996</v>
      </c>
      <c r="O10" s="75"/>
    </row>
    <row r="11" spans="2:15" s="5" customFormat="1" ht="25.2">
      <c r="B11" s="34" t="s">
        <v>5</v>
      </c>
      <c r="C11" s="35"/>
      <c r="D11" s="35"/>
      <c r="E11" s="38"/>
      <c r="F11" s="62">
        <v>30</v>
      </c>
      <c r="G11" s="26">
        <f>+G10</f>
        <v>16.8</v>
      </c>
      <c r="H11" s="61">
        <f t="shared" si="0"/>
        <v>504</v>
      </c>
      <c r="I11" s="60">
        <f t="shared" si="1"/>
        <v>30</v>
      </c>
      <c r="J11" s="26">
        <f>+J10</f>
        <v>17.14</v>
      </c>
      <c r="K11" s="61">
        <f t="shared" si="2"/>
        <v>514.20000000000005</v>
      </c>
      <c r="L11" s="60">
        <f t="shared" si="3"/>
        <v>30</v>
      </c>
      <c r="M11" s="26">
        <f>+M10</f>
        <v>17.57</v>
      </c>
      <c r="N11" s="61">
        <f t="shared" si="4"/>
        <v>527.1</v>
      </c>
      <c r="O11" s="75"/>
    </row>
    <row r="12" spans="2:15" s="5" customFormat="1">
      <c r="B12" s="34"/>
      <c r="C12" s="35"/>
      <c r="D12" s="35"/>
      <c r="E12" s="39"/>
      <c r="F12" s="60"/>
      <c r="G12" s="26"/>
      <c r="H12" s="61"/>
      <c r="I12" s="60"/>
      <c r="J12" s="26"/>
      <c r="K12" s="61"/>
      <c r="L12" s="60"/>
      <c r="M12" s="26"/>
      <c r="N12" s="61"/>
      <c r="O12" s="75"/>
    </row>
    <row r="13" spans="2:15" s="5" customFormat="1">
      <c r="B13" s="37" t="s">
        <v>6</v>
      </c>
      <c r="C13" s="40"/>
      <c r="D13" s="41"/>
      <c r="E13" s="39"/>
      <c r="F13" s="60">
        <v>60</v>
      </c>
      <c r="G13" s="26">
        <f>+G9</f>
        <v>16.8</v>
      </c>
      <c r="H13" s="61">
        <f t="shared" si="0"/>
        <v>1008</v>
      </c>
      <c r="I13" s="60">
        <f t="shared" si="1"/>
        <v>60</v>
      </c>
      <c r="J13" s="26">
        <f>+J9</f>
        <v>17.14</v>
      </c>
      <c r="K13" s="61">
        <f t="shared" ref="K13" si="5">+I13*J13</f>
        <v>1028.4000000000001</v>
      </c>
      <c r="L13" s="60">
        <f t="shared" si="3"/>
        <v>60</v>
      </c>
      <c r="M13" s="26">
        <f>+M9</f>
        <v>17.57</v>
      </c>
      <c r="N13" s="61">
        <f t="shared" ref="N13" si="6">+L13*M13</f>
        <v>1054.2</v>
      </c>
      <c r="O13" s="75"/>
    </row>
    <row r="14" spans="2:15" s="5" customFormat="1">
      <c r="B14" s="42"/>
      <c r="C14" s="43"/>
      <c r="D14" s="43"/>
      <c r="E14" s="44"/>
      <c r="F14" s="42"/>
      <c r="G14" s="63"/>
      <c r="H14" s="61"/>
      <c r="I14" s="42"/>
      <c r="J14" s="63"/>
      <c r="K14" s="61"/>
      <c r="L14" s="42"/>
      <c r="M14" s="63"/>
      <c r="N14" s="61"/>
      <c r="O14" s="75"/>
    </row>
    <row r="15" spans="2:15" s="8" customFormat="1">
      <c r="B15" s="45" t="s">
        <v>7</v>
      </c>
      <c r="C15" s="9"/>
      <c r="D15" s="10"/>
      <c r="E15" s="46"/>
      <c r="F15" s="64">
        <f>SUM(F9:F14)</f>
        <v>2160.38</v>
      </c>
      <c r="G15" s="65"/>
      <c r="H15" s="66">
        <f>SUM(H9:H14)</f>
        <v>36294.383999999998</v>
      </c>
      <c r="I15" s="64">
        <f>SUM(I9:I14)</f>
        <v>2160.38</v>
      </c>
      <c r="J15" s="65"/>
      <c r="K15" s="66">
        <f>SUM(K9:K14)</f>
        <v>37028.913199999995</v>
      </c>
      <c r="L15" s="64">
        <f>SUM(L9:L14)</f>
        <v>2160.38</v>
      </c>
      <c r="M15" s="65"/>
      <c r="N15" s="66">
        <f>SUM(N9:N14)</f>
        <v>37957.876599999996</v>
      </c>
      <c r="O15" s="76"/>
    </row>
    <row r="16" spans="2:15" s="9" customFormat="1">
      <c r="B16" s="45"/>
      <c r="E16" s="46"/>
      <c r="F16" s="45"/>
      <c r="G16" s="25"/>
      <c r="H16" s="66"/>
      <c r="I16" s="45"/>
      <c r="J16" s="25"/>
      <c r="K16" s="66"/>
      <c r="L16" s="45"/>
      <c r="M16" s="25"/>
      <c r="N16" s="66"/>
      <c r="O16" s="75"/>
    </row>
    <row r="17" spans="2:15" s="11" customFormat="1">
      <c r="B17" s="47" t="s">
        <v>8</v>
      </c>
      <c r="C17" s="9"/>
      <c r="D17" s="10"/>
      <c r="E17" s="48"/>
      <c r="F17" s="67">
        <v>270</v>
      </c>
      <c r="G17" s="26">
        <f>+[1]Costos!$G$31</f>
        <v>22.25</v>
      </c>
      <c r="H17" s="66">
        <f t="shared" si="0"/>
        <v>6007.5</v>
      </c>
      <c r="I17" s="67">
        <f>+F17</f>
        <v>270</v>
      </c>
      <c r="J17" s="26">
        <f>+[1]Costos!$H$78</f>
        <v>22.48</v>
      </c>
      <c r="K17" s="66">
        <f t="shared" ref="K17" si="7">+I17*J17</f>
        <v>6069.6</v>
      </c>
      <c r="L17" s="67">
        <f>+F17</f>
        <v>270</v>
      </c>
      <c r="M17" s="26">
        <f>+[1]Costos!$H$127</f>
        <v>23.05</v>
      </c>
      <c r="N17" s="66">
        <f t="shared" ref="N17" si="8">+L17*M17</f>
        <v>6223.5</v>
      </c>
      <c r="O17" s="74"/>
    </row>
    <row r="18" spans="2:15" s="11" customFormat="1">
      <c r="B18" s="49"/>
      <c r="C18" s="50"/>
      <c r="D18" s="51"/>
      <c r="E18" s="52"/>
      <c r="F18" s="68"/>
      <c r="G18" s="69"/>
      <c r="H18" s="66"/>
      <c r="I18" s="68"/>
      <c r="J18" s="69"/>
      <c r="K18" s="66"/>
      <c r="L18" s="68"/>
      <c r="M18" s="69"/>
      <c r="N18" s="66"/>
      <c r="O18" s="74"/>
    </row>
    <row r="19" spans="2:15" s="11" customFormat="1">
      <c r="B19" s="53" t="s">
        <v>9</v>
      </c>
      <c r="C19" s="54"/>
      <c r="D19" s="55"/>
      <c r="E19" s="56"/>
      <c r="F19" s="70">
        <f>SUM(F14:F18)</f>
        <v>2430.38</v>
      </c>
      <c r="G19" s="71"/>
      <c r="H19" s="72">
        <f>+H17+H15</f>
        <v>42301.883999999998</v>
      </c>
      <c r="I19" s="70">
        <f>SUM(I14:I18)</f>
        <v>2430.38</v>
      </c>
      <c r="J19" s="71"/>
      <c r="K19" s="72">
        <f>+K17+K15</f>
        <v>43098.513199999994</v>
      </c>
      <c r="L19" s="70">
        <f>SUM(L14:L18)</f>
        <v>2430.38</v>
      </c>
      <c r="M19" s="71"/>
      <c r="N19" s="72">
        <f>+N17+N15</f>
        <v>44181.376599999996</v>
      </c>
      <c r="O19" s="77">
        <f>+N19+K19+H19</f>
        <v>129581.7738</v>
      </c>
    </row>
    <row r="20" spans="2:15">
      <c r="B20" s="12"/>
    </row>
    <row r="21" spans="2:15">
      <c r="B21" s="7"/>
      <c r="E21" s="6"/>
      <c r="F21" s="6"/>
      <c r="G21" s="6"/>
      <c r="H21" s="6"/>
    </row>
    <row r="23" spans="2:15" s="2" customFormat="1" ht="31.8" customHeight="1">
      <c r="B23" s="80" t="s">
        <v>45</v>
      </c>
      <c r="C23" s="80"/>
      <c r="D23" s="80"/>
      <c r="F23" s="4"/>
      <c r="G23" s="4"/>
      <c r="I23" s="4"/>
    </row>
    <row r="24" spans="2:15" s="2" customFormat="1" ht="17.399999999999999" customHeight="1" thickBot="1">
      <c r="B24" s="1"/>
      <c r="F24" s="4"/>
      <c r="G24" s="4"/>
      <c r="I24" s="4"/>
    </row>
    <row r="25" spans="2:15" s="2" customFormat="1" ht="27" customHeight="1">
      <c r="B25" s="1"/>
      <c r="C25" s="81" t="s">
        <v>41</v>
      </c>
      <c r="D25" s="82"/>
      <c r="E25" s="81" t="s">
        <v>43</v>
      </c>
      <c r="F25" s="82"/>
      <c r="G25" s="81" t="s">
        <v>44</v>
      </c>
      <c r="H25" s="82"/>
      <c r="I25" s="4"/>
    </row>
    <row r="26" spans="2:15" s="2" customFormat="1" ht="19.8" customHeight="1">
      <c r="B26" s="92" t="s">
        <v>42</v>
      </c>
      <c r="C26" s="92"/>
      <c r="D26" s="93">
        <f>+G9</f>
        <v>16.8</v>
      </c>
      <c r="E26" s="92"/>
      <c r="F26" s="93">
        <f>+J9</f>
        <v>17.14</v>
      </c>
      <c r="G26" s="92"/>
      <c r="H26" s="93">
        <f>+M9</f>
        <v>17.57</v>
      </c>
      <c r="I26" s="4"/>
    </row>
    <row r="27" spans="2:15" s="2" customFormat="1" ht="22.2" customHeight="1">
      <c r="B27" s="83" t="s">
        <v>10</v>
      </c>
      <c r="C27" s="30"/>
      <c r="D27" s="87">
        <v>-0.5</v>
      </c>
      <c r="E27" s="30"/>
      <c r="F27" s="87">
        <v>-0.5</v>
      </c>
      <c r="G27" s="30"/>
      <c r="H27" s="87">
        <v>-0.5</v>
      </c>
      <c r="I27" s="4"/>
    </row>
    <row r="28" spans="2:15" s="2" customFormat="1" ht="22.2" customHeight="1">
      <c r="B28" s="84" t="s">
        <v>11</v>
      </c>
      <c r="C28" s="88"/>
      <c r="D28" s="89">
        <v>0.15</v>
      </c>
      <c r="E28" s="88"/>
      <c r="F28" s="89">
        <v>0.15</v>
      </c>
      <c r="G28" s="88"/>
      <c r="H28" s="89">
        <v>0.15</v>
      </c>
      <c r="I28" s="4"/>
    </row>
    <row r="29" spans="2:15" s="2" customFormat="1" ht="32.4" customHeight="1">
      <c r="B29" s="13"/>
      <c r="C29" s="85" t="s">
        <v>25</v>
      </c>
      <c r="D29" s="86" t="s">
        <v>12</v>
      </c>
      <c r="E29" s="85" t="s">
        <v>25</v>
      </c>
      <c r="F29" s="86" t="s">
        <v>12</v>
      </c>
      <c r="G29" s="85" t="s">
        <v>25</v>
      </c>
      <c r="H29" s="86" t="s">
        <v>12</v>
      </c>
      <c r="I29" s="4"/>
    </row>
    <row r="30" spans="2:15" s="2" customFormat="1" ht="28.2" customHeight="1">
      <c r="B30" s="14" t="s">
        <v>3</v>
      </c>
      <c r="C30" s="15">
        <f>+E9</f>
        <v>1.42</v>
      </c>
      <c r="D30" s="16"/>
      <c r="E30" s="15">
        <f>+C30</f>
        <v>1.42</v>
      </c>
      <c r="F30" s="16"/>
      <c r="G30" s="15">
        <f>+E30</f>
        <v>1.42</v>
      </c>
      <c r="H30" s="16"/>
      <c r="I30" s="4"/>
    </row>
    <row r="31" spans="2:15" s="2" customFormat="1" ht="23.4" customHeight="1">
      <c r="B31" s="17" t="s">
        <v>13</v>
      </c>
      <c r="C31" s="15"/>
      <c r="D31" s="18">
        <f>+D26*C30</f>
        <v>23.855999999999998</v>
      </c>
      <c r="E31" s="15"/>
      <c r="F31" s="18">
        <f>+F26*E30</f>
        <v>24.338799999999999</v>
      </c>
      <c r="G31" s="15"/>
      <c r="H31" s="18">
        <f>+H26*G30</f>
        <v>24.949400000000001</v>
      </c>
      <c r="I31" s="4"/>
    </row>
    <row r="32" spans="2:15" s="7" customFormat="1" ht="30" customHeight="1">
      <c r="B32" s="19" t="s">
        <v>14</v>
      </c>
      <c r="C32" s="15"/>
      <c r="D32" s="20">
        <f>-D31*D27</f>
        <v>11.927999999999999</v>
      </c>
      <c r="E32" s="15"/>
      <c r="F32" s="20">
        <f>-F31*F27</f>
        <v>12.1694</v>
      </c>
      <c r="G32" s="15"/>
      <c r="H32" s="20">
        <f>-H31*H27</f>
        <v>12.4747</v>
      </c>
      <c r="I32" s="5"/>
    </row>
    <row r="33" spans="2:9" s="7" customFormat="1" ht="30" customHeight="1">
      <c r="B33" s="19" t="s">
        <v>15</v>
      </c>
      <c r="C33" s="15"/>
      <c r="D33" s="20">
        <f>+D31*(1+D28)</f>
        <v>27.434399999999997</v>
      </c>
      <c r="E33" s="15"/>
      <c r="F33" s="20">
        <f>+F31*(1+F28)</f>
        <v>27.989619999999995</v>
      </c>
      <c r="G33" s="15"/>
      <c r="H33" s="20">
        <f>+H31*(1+H28)</f>
        <v>28.69181</v>
      </c>
      <c r="I33" s="5"/>
    </row>
    <row r="34" spans="2:9" s="7" customFormat="1" ht="30" customHeight="1">
      <c r="B34" s="19" t="s">
        <v>16</v>
      </c>
      <c r="C34" s="15"/>
      <c r="D34" s="20">
        <f>-D33*D27</f>
        <v>13.717199999999998</v>
      </c>
      <c r="E34" s="15"/>
      <c r="F34" s="20">
        <f>-F33*F27</f>
        <v>13.994809999999998</v>
      </c>
      <c r="G34" s="15"/>
      <c r="H34" s="20">
        <f>-H33*H27</f>
        <v>14.345905</v>
      </c>
      <c r="I34" s="5"/>
    </row>
    <row r="35" spans="2:9" s="2" customFormat="1" ht="27" customHeight="1">
      <c r="B35" s="14" t="s">
        <v>17</v>
      </c>
      <c r="C35" s="15">
        <f>+E10</f>
        <v>1.58</v>
      </c>
      <c r="D35" s="21"/>
      <c r="E35" s="15">
        <f>+C35</f>
        <v>1.58</v>
      </c>
      <c r="F35" s="21"/>
      <c r="G35" s="15">
        <f>+E35</f>
        <v>1.58</v>
      </c>
      <c r="H35" s="21"/>
      <c r="I35" s="4"/>
    </row>
    <row r="36" spans="2:9" s="2" customFormat="1" ht="28.2" customHeight="1">
      <c r="B36" s="17" t="s">
        <v>18</v>
      </c>
      <c r="C36" s="22"/>
      <c r="D36" s="18">
        <f>+D26*C35</f>
        <v>26.544000000000004</v>
      </c>
      <c r="E36" s="22"/>
      <c r="F36" s="18">
        <f>+F26*E35</f>
        <v>27.081200000000003</v>
      </c>
      <c r="G36" s="22"/>
      <c r="H36" s="18">
        <f>+H26*G35</f>
        <v>27.7606</v>
      </c>
      <c r="I36" s="4"/>
    </row>
    <row r="37" spans="2:9" s="2" customFormat="1" ht="28.2" customHeight="1">
      <c r="B37" s="19" t="s">
        <v>19</v>
      </c>
      <c r="C37" s="15"/>
      <c r="D37" s="20">
        <f>-D36*D27</f>
        <v>13.272000000000002</v>
      </c>
      <c r="E37" s="15"/>
      <c r="F37" s="20">
        <f>-F36*F27</f>
        <v>13.540600000000001</v>
      </c>
      <c r="G37" s="15"/>
      <c r="H37" s="20">
        <f>-H36*H27</f>
        <v>13.8803</v>
      </c>
      <c r="I37" s="4"/>
    </row>
    <row r="38" spans="2:9" s="2" customFormat="1" ht="28.2" customHeight="1">
      <c r="B38" s="19" t="s">
        <v>15</v>
      </c>
      <c r="C38" s="15"/>
      <c r="D38" s="20">
        <f>+D36*(1+D28)</f>
        <v>30.525600000000001</v>
      </c>
      <c r="E38" s="15"/>
      <c r="F38" s="20">
        <f>+F36*(1+F28)</f>
        <v>31.143380000000001</v>
      </c>
      <c r="G38" s="15"/>
      <c r="H38" s="20">
        <f>+H36*(1+H28)</f>
        <v>31.924689999999998</v>
      </c>
      <c r="I38" s="4"/>
    </row>
    <row r="39" spans="2:9" s="2" customFormat="1" ht="28.2" customHeight="1">
      <c r="B39" s="19" t="s">
        <v>20</v>
      </c>
      <c r="C39" s="23"/>
      <c r="D39" s="20">
        <f>-D38*D27</f>
        <v>15.2628</v>
      </c>
      <c r="E39" s="23"/>
      <c r="F39" s="20">
        <f>-F38*F27</f>
        <v>15.57169</v>
      </c>
      <c r="G39" s="23"/>
      <c r="H39" s="20">
        <f>-H38*H27</f>
        <v>15.962344999999999</v>
      </c>
      <c r="I39" s="4"/>
    </row>
    <row r="42" spans="2:9" ht="13.8">
      <c r="B42" s="78" t="s">
        <v>21</v>
      </c>
      <c r="C42" s="78"/>
      <c r="D42" s="78"/>
    </row>
    <row r="43" spans="2:9" ht="19.2" customHeight="1">
      <c r="B43" s="24" t="s">
        <v>22</v>
      </c>
    </row>
    <row r="44" spans="2:9" ht="19.2" customHeight="1">
      <c r="B44" s="79" t="s">
        <v>23</v>
      </c>
      <c r="C44" s="79"/>
      <c r="D44" s="79"/>
      <c r="E44" s="79"/>
      <c r="F44" s="79"/>
      <c r="G44" s="79"/>
      <c r="H44" s="79"/>
    </row>
    <row r="45" spans="2:9" ht="16.8">
      <c r="B45" s="79" t="s">
        <v>24</v>
      </c>
      <c r="C45" s="79"/>
      <c r="D45" s="79"/>
    </row>
  </sheetData>
  <mergeCells count="8">
    <mergeCell ref="E25:F25"/>
    <mergeCell ref="G25:H25"/>
    <mergeCell ref="B23:D23"/>
    <mergeCell ref="B44:H44"/>
    <mergeCell ref="B42:D42"/>
    <mergeCell ref="B45:D45"/>
    <mergeCell ref="B2:C2"/>
    <mergeCell ref="C25:D25"/>
  </mergeCells>
  <pageMargins left="0.39" right="0.17" top="0.24" bottom="0.19" header="0.31496062992125984" footer="0.31496062992125984"/>
  <pageSetup paperSize="9" scale="56" orientation="landscape" r:id="rId1"/>
  <rowBreaks count="2" manualBreakCount="2">
    <brk id="45" max="14" man="1"/>
    <brk id="47" max="7" man="1"/>
  </rowBreaks>
  <colBreaks count="1" manualBreakCount="1">
    <brk id="15" max="4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</vt:i4>
      </vt:variant>
      <vt:variant>
        <vt:lpstr>Intervals amb nom</vt:lpstr>
      </vt:variant>
      <vt:variant>
        <vt:i4>1</vt:i4>
      </vt:variant>
    </vt:vector>
  </HeadingPairs>
  <TitlesOfParts>
    <vt:vector size="2" baseType="lpstr">
      <vt:lpstr>proposta RM</vt:lpstr>
      <vt:lpstr>'proposta RM'!Àrea_d'impressió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rmvila</dc:creator>
  <cp:lastModifiedBy>rmvila</cp:lastModifiedBy>
  <cp:lastPrinted>2022-06-03T11:27:08Z</cp:lastPrinted>
  <dcterms:created xsi:type="dcterms:W3CDTF">2022-05-26T09:37:40Z</dcterms:created>
  <dcterms:modified xsi:type="dcterms:W3CDTF">2022-06-07T06:57:46Z</dcterms:modified>
</cp:coreProperties>
</file>