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etall hores " sheetId="1" state="visible" r:id="rId2"/>
    <sheet name="COSTOS" sheetId="2" state="visible" r:id="rId3"/>
    <sheet name="CDIRECTES-INDIRECTES" sheetId="3" state="visible" r:id="rId4"/>
  </sheets>
  <definedNames>
    <definedName function="false" hidden="false" localSheetId="1" name="_xlnm.Print_Area" vbProcedure="false">COSTOS!$A$1:$O$57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<sst xmlns="http://schemas.openxmlformats.org/spreadsheetml/2006/main" count="87" uniqueCount="63">
  <si>
    <t xml:space="preserve">brut any</t>
  </si>
  <si>
    <t xml:space="preserve">pagues</t>
  </si>
  <si>
    <t xml:space="preserve">coord</t>
  </si>
  <si>
    <t xml:space="preserve">millores</t>
  </si>
  <si>
    <t xml:space="preserve">ss empresa</t>
  </si>
  <si>
    <t xml:space="preserve">cost any</t>
  </si>
  <si>
    <t xml:space="preserve">sou mensual</t>
  </si>
  <si>
    <t xml:space="preserve">Les hores</t>
  </si>
  <si>
    <t xml:space="preserve">h/setmana</t>
  </si>
  <si>
    <t xml:space="preserve">h/dia</t>
  </si>
  <si>
    <t xml:space="preserve">dies agost</t>
  </si>
  <si>
    <t xml:space="preserve">dies set</t>
  </si>
  <si>
    <t xml:space="preserve">dies oct</t>
  </si>
  <si>
    <t xml:space="preserve">dies nov</t>
  </si>
  <si>
    <t xml:space="preserve">dies desem</t>
  </si>
  <si>
    <t xml:space="preserve">total dies</t>
  </si>
  <si>
    <t xml:space="preserve">total h agost desembre</t>
  </si>
  <si>
    <t xml:space="preserve">CALCUL COSTOS </t>
  </si>
  <si>
    <t xml:space="preserve">Número</t>
  </si>
  <si>
    <t xml:space="preserve">Descripció</t>
  </si>
  <si>
    <t xml:space="preserve">Conveni col·lectiu </t>
  </si>
  <si>
    <t xml:space="preserve">COSTOS DIRECTES </t>
  </si>
  <si>
    <t xml:space="preserve">Categoria laboral</t>
  </si>
  <si>
    <t xml:space="preserve">Sou mensual annex subrogacio</t>
  </si>
  <si>
    <t xml:space="preserve">Núm pagues</t>
  </si>
  <si>
    <t xml:space="preserve">Sou anual</t>
  </si>
  <si>
    <t xml:space="preserve">Seguretat social </t>
  </si>
  <si>
    <t xml:space="preserve">Baixes</t>
  </si>
  <si>
    <t xml:space="preserve">Cost personal</t>
  </si>
  <si>
    <t xml:space="preserve">Hores any segons conveni</t>
  </si>
  <si>
    <t xml:space="preserve">Hores contracte any  </t>
  </si>
  <si>
    <t xml:space="preserve">Nº persones necessari</t>
  </si>
  <si>
    <t xml:space="preserve">salaris</t>
  </si>
  <si>
    <t xml:space="preserve">Maquinaria, estris, materials </t>
  </si>
  <si>
    <t xml:space="preserve">TOTAL COSTOS DIRECTES </t>
  </si>
  <si>
    <t xml:space="preserve">%</t>
  </si>
  <si>
    <t xml:space="preserve">Import</t>
  </si>
  <si>
    <t xml:space="preserve">LLICENCIAT</t>
  </si>
  <si>
    <t xml:space="preserve">LLICENCIAT 2</t>
  </si>
  <si>
    <t xml:space="preserve">TOTAL</t>
  </si>
  <si>
    <t xml:space="preserve">COSTOS INDIRECTES</t>
  </si>
  <si>
    <t xml:space="preserve">Despeses generals</t>
  </si>
  <si>
    <t xml:space="preserve">Benefici industrial</t>
  </si>
  <si>
    <t xml:space="preserve">Despeses d'oficina i gestió</t>
  </si>
  <si>
    <t xml:space="preserve">TOTAL COSTOS DIRECTES I INDIRECTES</t>
  </si>
  <si>
    <t xml:space="preserve">RESUM ANUAL</t>
  </si>
  <si>
    <t xml:space="preserve">Hores any</t>
  </si>
  <si>
    <t xml:space="preserve">Cost preu hora  </t>
  </si>
  <si>
    <t xml:space="preserve">Total</t>
  </si>
  <si>
    <t xml:space="preserve">Detall costos directes/indirecte anuals sense IVA</t>
  </si>
  <si>
    <t xml:space="preserve">QUADRE</t>
  </si>
  <si>
    <t xml:space="preserve">Costos salarials </t>
  </si>
  <si>
    <t xml:space="preserve">Maquinària </t>
  </si>
  <si>
    <t xml:space="preserve">COSTOS INDIRECTES </t>
  </si>
  <si>
    <t xml:space="preserve">Despeses generals  </t>
  </si>
  <si>
    <t xml:space="preserve">Benefici industrial </t>
  </si>
  <si>
    <t xml:space="preserve">TOTAL COSTOS INDIRECTES </t>
  </si>
  <si>
    <t xml:space="preserve">TOTAL COSTOS (directes + indirectes).</t>
  </si>
  <si>
    <t xml:space="preserve">cost/any</t>
  </si>
  <si>
    <t xml:space="preserve">h previstes servei agost-desembre</t>
  </si>
  <si>
    <t xml:space="preserve">h proposades</t>
  </si>
  <si>
    <t xml:space="preserve">cost sense IVA</t>
  </si>
  <si>
    <t xml:space="preserve">Personal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</si>
</sst>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_-* #,##0.00\ [$€]_-;\-* #,##0.00\ [$€]_-;_-* \-??\ [$€]_-;_-@_-"/>
    <numFmt numFmtId="166" formatCode="_-* #,##0.00\ _€_-;\-* #,##0.00\ _€_-;_-* \-??\ _€_-;_-@_-"/>
    <numFmt numFmtId="167" formatCode="0\ %"/>
    <numFmt numFmtId="168" formatCode="@"/>
    <numFmt numFmtId="169" formatCode="#,##0.00"/>
    <numFmt numFmtId="170" formatCode="mmm\-yy"/>
    <numFmt numFmtId="171" formatCode="#,##0.00&quot; €&quot;"/>
    <numFmt numFmtId="172" formatCode="dd/mm/yyyy\ h:mm"/>
    <numFmt numFmtId="173" formatCode="0.00\ %"/>
    <numFmt numFmtId="174" formatCode="#,##0"/>
    <numFmt numFmtId="175" formatCode="_-* #,##0.000\ _€_-;\-* #,##0.000\ _€_-;_-* \-??\ _€_-;_-@_-"/>
    <numFmt numFmtId="176" formatCode="0.00"/>
  </numFmts>
  <fonts count="3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  <font>
      <sz val="11"/>
      <color rgb="FF800080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FF99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1"/>
      <color rgb="FF333333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sz val="8"/>
      <name val="Arial Narrow"/>
      <family val="2"/>
      <charset val="1"/>
    </font>
    <font>
      <b val="true"/>
      <u val="single"/>
      <sz val="10"/>
      <name val="Arial"/>
      <family val="2"/>
      <charset val="1"/>
    </font>
    <font>
      <sz val="10"/>
      <name val="Calibri"/>
      <family val="2"/>
      <charset val="1"/>
    </font>
    <font>
      <b val="true"/>
      <sz val="10"/>
      <name val="Calibri"/>
      <family val="2"/>
      <charset val="1"/>
    </font>
    <font>
      <b val="true"/>
      <i val="true"/>
      <sz val="10"/>
      <name val="Arial"/>
      <family val="2"/>
      <charset val="1"/>
    </font>
    <font>
      <b val="true"/>
      <sz val="1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u val="single"/>
      <sz val="14"/>
      <color rgb="FF000000"/>
      <name val="Arial"/>
      <family val="2"/>
      <charset val="1"/>
    </font>
    <font>
      <b val="true"/>
      <u val="single"/>
      <sz val="12"/>
      <color rgb="FF000000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sz val="12"/>
      <color rgb="FFD99694"/>
      <name val="Arial"/>
      <family val="2"/>
      <charset val="1"/>
    </font>
    <font>
      <sz val="12"/>
      <color rgb="FFCCC1DA"/>
      <name val="Arial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rgb="FFFF99CC"/>
        <bgColor rgb="FFD99694"/>
      </patternFill>
    </fill>
    <fill>
      <patternFill patternType="solid">
        <fgColor rgb="FFC0C0C0"/>
        <bgColor rgb="FFCCC1DA"/>
      </patternFill>
    </fill>
    <fill>
      <patternFill patternType="solid">
        <fgColor rgb="FF969696"/>
        <bgColor rgb="FF808080"/>
      </patternFill>
    </fill>
    <fill>
      <patternFill patternType="solid">
        <fgColor rgb="FFCCFFCC"/>
        <bgColor rgb="FFD7E4BD"/>
      </patternFill>
    </fill>
    <fill>
      <patternFill patternType="solid">
        <fgColor rgb="FFFFCC99"/>
        <bgColor rgb="FFE6B9B8"/>
      </patternFill>
    </fill>
    <fill>
      <patternFill patternType="solid">
        <fgColor rgb="FFFFFFCC"/>
        <bgColor rgb="FFFFFFFF"/>
      </patternFill>
    </fill>
    <fill>
      <patternFill patternType="solid">
        <fgColor rgb="FF000000"/>
        <bgColor rgb="FF003300"/>
      </patternFill>
    </fill>
    <fill>
      <patternFill patternType="solid">
        <fgColor rgb="FF8EB4E3"/>
        <bgColor rgb="FF95B3D7"/>
      </patternFill>
    </fill>
    <fill>
      <patternFill patternType="solid">
        <fgColor rgb="FFD9D9D9"/>
        <bgColor rgb="FFDDD9C3"/>
      </patternFill>
    </fill>
    <fill>
      <patternFill patternType="solid">
        <fgColor rgb="FFDDD9C3"/>
        <bgColor rgb="FFD9D9D9"/>
      </patternFill>
    </fill>
    <fill>
      <patternFill patternType="solid">
        <fgColor rgb="FFE6B9B8"/>
        <bgColor rgb="FFCCC1DA"/>
      </patternFill>
    </fill>
    <fill>
      <patternFill patternType="solid">
        <fgColor rgb="FFF0F0F0"/>
        <bgColor rgb="FFF2F2F2"/>
      </patternFill>
    </fill>
    <fill>
      <patternFill patternType="solid">
        <fgColor rgb="FFF2F2F2"/>
        <bgColor rgb="FFF0F0F0"/>
      </patternFill>
    </fill>
    <fill>
      <patternFill patternType="solid">
        <fgColor rgb="FFD99694"/>
        <bgColor rgb="FFFF99CC"/>
      </patternFill>
    </fill>
    <fill>
      <patternFill patternType="solid">
        <fgColor rgb="FFCCC1DA"/>
        <bgColor rgb="FFC0C0C0"/>
      </patternFill>
    </fill>
    <fill>
      <patternFill patternType="solid">
        <fgColor rgb="FFFFFFFF"/>
        <bgColor rgb="FFF2F2F2"/>
      </patternFill>
    </fill>
    <fill>
      <patternFill patternType="solid">
        <fgColor rgb="FF95B3D7"/>
        <bgColor rgb="FF8EB4E3"/>
      </patternFill>
    </fill>
    <fill>
      <patternFill patternType="solid">
        <fgColor rgb="FFD7E4BD"/>
        <bgColor rgb="FFDDD9C3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</borders>
  <cellStyleXfs count="5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1" applyFont="true" applyBorder="true" applyAlignment="true" applyProtection="false">
      <alignment horizontal="general" vertical="bottom" textRotation="0" wrapText="false" indent="0" shrinkToFit="false"/>
    </xf>
    <xf numFmtId="164" fontId="6" fillId="3" borderId="1" applyFont="true" applyBorder="true" applyAlignment="true" applyProtection="false">
      <alignment horizontal="general" vertical="bottom" textRotation="0" wrapText="false" indent="0" shrinkToFit="false"/>
    </xf>
    <xf numFmtId="164" fontId="7" fillId="4" borderId="2" applyFont="true" applyBorder="true" applyAlignment="true" applyProtection="false">
      <alignment horizontal="general" vertical="bottom" textRotation="0" wrapText="false" indent="0" shrinkToFit="false"/>
    </xf>
    <xf numFmtId="164" fontId="7" fillId="4" borderId="2" applyFont="true" applyBorder="true" applyAlignment="true" applyProtection="false">
      <alignment horizontal="general" vertical="bottom" textRotation="0" wrapText="false" indent="0" shrinkToFit="false"/>
    </xf>
    <xf numFmtId="164" fontId="8" fillId="5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5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6" borderId="1" applyFont="true" applyBorder="true" applyAlignment="true" applyProtection="false">
      <alignment horizontal="general" vertical="bottom" textRotation="0" wrapText="false" indent="0" shrinkToFit="false"/>
    </xf>
    <xf numFmtId="164" fontId="14" fillId="0" borderId="6" applyFont="true" applyBorder="tru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7" borderId="7" applyFont="true" applyBorder="true" applyAlignment="true" applyProtection="false">
      <alignment horizontal="general" vertical="bottom" textRotation="0" wrapText="false" indent="0" shrinkToFit="false"/>
    </xf>
    <xf numFmtId="164" fontId="17" fillId="3" borderId="8" applyFont="true" applyBorder="tru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8" fontId="19" fillId="0" borderId="0" applyFont="true" applyBorder="false" applyAlignment="true" applyProtection="false">
      <alignment horizontal="left" vertical="top" textRotation="0" wrapText="true" indent="0" shrinkToFit="false"/>
    </xf>
  </cellStyleXfs>
  <cellXfs count="1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0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0" xfId="4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5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5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1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1" fillId="0" borderId="0" xfId="46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21" fillId="0" borderId="0" xfId="4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22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xfId="4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23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xfId="4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2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9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1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3" fillId="0" borderId="11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12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1" fillId="0" borderId="13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12" xfId="4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15" fillId="0" borderId="13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21" fillId="0" borderId="0" xfId="4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5" fillId="0" borderId="13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12" xfId="4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3" fillId="0" borderId="12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14" xfId="4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1" fillId="0" borderId="15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15" fillId="0" borderId="16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xfId="4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3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2" fillId="0" borderId="0" xfId="4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5" fillId="0" borderId="0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15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24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0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2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8" fillId="8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8" fillId="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1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2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2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9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1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10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10" borderId="1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1" fillId="1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10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9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30" fillId="10" borderId="19" xfId="19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30" fillId="10" borderId="19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10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1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25" fillId="0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5" fillId="11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5" fillId="11" borderId="19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4" fontId="25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25" fillId="12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5" fillId="0" borderId="18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5" fillId="13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5" fillId="9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0" borderId="1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0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30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0" fillId="9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1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25" fillId="15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6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9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25" fillId="0" borderId="0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2" fillId="1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5" fillId="15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5" fillId="16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3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3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0" borderId="2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25" fillId="17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5" fillId="9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4" fontId="3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2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0" fillId="18" borderId="1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18" borderId="2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30" fillId="18" borderId="2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10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5" fillId="12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5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25" fillId="0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5" fillId="0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0" fillId="19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0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5" fillId="19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2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25" fillId="9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19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17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5" fillId="17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19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30" fillId="10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30" fillId="19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2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1" fontId="2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6" fontId="2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2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2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5" fillId="17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25" fillId="17" borderId="18" xfId="19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3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dvertencia" xfId="20"/>
    <cellStyle name="Bad 1" xfId="21"/>
    <cellStyle name="Calcular" xfId="22"/>
    <cellStyle name="Calculation" xfId="23"/>
    <cellStyle name="Celda comprob." xfId="24"/>
    <cellStyle name="Check Cell" xfId="25"/>
    <cellStyle name="Correcto" xfId="26"/>
    <cellStyle name="Encabez. 1" xfId="27"/>
    <cellStyle name="Encabez. 2" xfId="28"/>
    <cellStyle name="Encabezado 3" xfId="29"/>
    <cellStyle name="Euro" xfId="30"/>
    <cellStyle name="Explanatory Text" xfId="31"/>
    <cellStyle name="Explicación" xfId="32"/>
    <cellStyle name="Good 2" xfId="33"/>
    <cellStyle name="Heading 1 3" xfId="34"/>
    <cellStyle name="Heading 2 4" xfId="35"/>
    <cellStyle name="Heading 3" xfId="36"/>
    <cellStyle name="Heading 4" xfId="37"/>
    <cellStyle name="Input" xfId="38"/>
    <cellStyle name="Linked Cell" xfId="39"/>
    <cellStyle name="Millares 2" xfId="40"/>
    <cellStyle name="Normal 2" xfId="41"/>
    <cellStyle name="Normal 3" xfId="42"/>
    <cellStyle name="Normal 3 2" xfId="43"/>
    <cellStyle name="Normal 4" xfId="44"/>
    <cellStyle name="Normal 5" xfId="45"/>
    <cellStyle name="Normal 6" xfId="46"/>
    <cellStyle name="Note 5" xfId="47"/>
    <cellStyle name="Output" xfId="48"/>
    <cellStyle name="Percentual 2" xfId="49"/>
    <cellStyle name="Title" xfId="50"/>
    <cellStyle name="Warning Text" xfId="51"/>
    <cellStyle name="WinCalendar_BlankDates_34" xfId="52"/>
  </cellStyles>
  <colors>
    <indexedColors>
      <rgbColor rgb="FF000000"/>
      <rgbColor rgb="FFFFFFFF"/>
      <rgbColor rgb="FFFF0000"/>
      <rgbColor rgb="FF00FF00"/>
      <rgbColor rgb="FF0000FF"/>
      <rgbColor rgb="FFD9D9D9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5B3D7"/>
      <rgbColor rgb="FF993366"/>
      <rgbColor rgb="FFFFFFCC"/>
      <rgbColor rgb="FFF0F0F0"/>
      <rgbColor rgb="FF660066"/>
      <rgbColor rgb="FFD99694"/>
      <rgbColor rgb="FF0066CC"/>
      <rgbColor rgb="FFCCC1D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D7E4BD"/>
      <rgbColor rgb="FF8EB4E3"/>
      <rgbColor rgb="FFFF99CC"/>
      <rgbColor rgb="FFE6B9B8"/>
      <rgbColor rgb="FFFFCC99"/>
      <rgbColor rgb="FF3366FF"/>
      <rgbColor rgb="FF33CCCC"/>
      <rgbColor rgb="FF99CC00"/>
      <rgbColor rgb="FFDDD9C3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U81"/>
  <sheetViews>
    <sheetView showFormulas="false" showGridLines="true" showRowColHeaders="true" showZeros="true" rightToLeft="false" tabSelected="false" showOutlineSymbols="true" defaultGridColor="true" view="pageBreakPreview" topLeftCell="A20" colorId="64" zoomScale="100" zoomScaleNormal="100" zoomScalePageLayoutView="100" workbookViewId="0">
      <selection pane="topLeft" activeCell="Q23" activeCellId="0" sqref="Q23"/>
    </sheetView>
  </sheetViews>
  <sheetFormatPr defaultColWidth="8.859375" defaultRowHeight="12.75" zeroHeight="false" outlineLevelRow="0" outlineLevelCol="0"/>
  <cols>
    <col collapsed="false" customWidth="true" hidden="false" outlineLevel="0" max="1" min="1" style="1" width="1.29"/>
    <col collapsed="false" customWidth="true" hidden="true" outlineLevel="0" max="2" min="2" style="1" width="21.85"/>
    <col collapsed="false" customWidth="true" hidden="true" outlineLevel="0" max="3" min="3" style="1" width="9"/>
    <col collapsed="false" customWidth="true" hidden="true" outlineLevel="0" max="4" min="4" style="1" width="10.85"/>
    <col collapsed="false" customWidth="true" hidden="true" outlineLevel="0" max="5" min="5" style="1" width="10.71"/>
    <col collapsed="false" customWidth="true" hidden="true" outlineLevel="0" max="6" min="6" style="1" width="10.85"/>
    <col collapsed="false" customWidth="true" hidden="true" outlineLevel="0" max="7" min="7" style="1" width="11.57"/>
    <col collapsed="false" customWidth="true" hidden="true" outlineLevel="0" max="8" min="8" style="1" width="11.85"/>
    <col collapsed="false" customWidth="true" hidden="true" outlineLevel="0" max="9" min="9" style="1" width="12"/>
    <col collapsed="false" customWidth="true" hidden="true" outlineLevel="0" max="11" min="10" style="1" width="10.57"/>
    <col collapsed="false" customWidth="true" hidden="false" outlineLevel="0" max="12" min="12" style="1" width="5.57"/>
    <col collapsed="false" customWidth="true" hidden="false" outlineLevel="0" max="13" min="13" style="1" width="9.14"/>
    <col collapsed="false" customWidth="false" hidden="false" outlineLevel="0" max="14" min="14" style="1" width="8.86"/>
    <col collapsed="false" customWidth="true" hidden="false" outlineLevel="0" max="18" min="15" style="1" width="13.29"/>
    <col collapsed="false" customWidth="true" hidden="false" outlineLevel="0" max="19" min="19" style="1" width="10.85"/>
    <col collapsed="false" customWidth="true" hidden="false" outlineLevel="0" max="20" min="20" style="1" width="13"/>
    <col collapsed="false" customWidth="true" hidden="false" outlineLevel="0" max="21" min="21" style="1" width="11.14"/>
    <col collapsed="false" customWidth="true" hidden="false" outlineLevel="0" max="22" min="22" style="1" width="10.29"/>
    <col collapsed="false" customWidth="true" hidden="false" outlineLevel="0" max="23" min="23" style="1" width="10.42"/>
    <col collapsed="false" customWidth="true" hidden="false" outlineLevel="0" max="24" min="24" style="1" width="4"/>
    <col collapsed="false" customWidth="false" hidden="false" outlineLevel="0" max="16384" min="25" style="1" width="8.86"/>
  </cols>
  <sheetData>
    <row r="2" customFormat="false" ht="12.75" hidden="false" customHeight="false" outlineLevel="0" collapsed="false">
      <c r="M2" s="2"/>
      <c r="U2" s="3"/>
    </row>
    <row r="3" customFormat="false" ht="12.75" hidden="false" customHeight="false" outlineLevel="0" collapsed="false">
      <c r="U3" s="3"/>
    </row>
    <row r="4" s="4" customFormat="true" ht="12.75" hidden="false" customHeight="false" outlineLevel="0" collapsed="false">
      <c r="C4" s="5"/>
      <c r="D4" s="5"/>
      <c r="E4" s="6"/>
      <c r="F4" s="5"/>
      <c r="G4" s="6"/>
      <c r="H4" s="5"/>
      <c r="I4" s="6"/>
      <c r="J4" s="6"/>
      <c r="K4" s="5"/>
      <c r="M4" s="5" t="s">
        <v>0</v>
      </c>
      <c r="N4" s="5" t="s">
        <v>1</v>
      </c>
      <c r="O4" s="6" t="s">
        <v>2</v>
      </c>
      <c r="P4" s="6" t="s">
        <v>3</v>
      </c>
      <c r="Q4" s="5"/>
      <c r="R4" s="1" t="s">
        <v>4</v>
      </c>
      <c r="S4" s="4" t="s">
        <v>5</v>
      </c>
      <c r="U4" s="5"/>
    </row>
    <row r="5" customFormat="false" ht="12.75" hidden="false" customHeight="false" outlineLevel="0" collapsed="false">
      <c r="E5" s="7"/>
      <c r="M5" s="8" t="n">
        <v>19216.91</v>
      </c>
      <c r="N5" s="8" t="n">
        <v>3202.82</v>
      </c>
      <c r="O5" s="8" t="n">
        <v>2414.4</v>
      </c>
      <c r="P5" s="8" t="n">
        <v>365.9</v>
      </c>
      <c r="Q5" s="8" t="n">
        <f aca="false">SUM(M5:P5)</f>
        <v>25200.03</v>
      </c>
      <c r="R5" s="8" t="n">
        <v>8038.76</v>
      </c>
      <c r="S5" s="8" t="n">
        <f aca="false">+Q5+R5</f>
        <v>33238.79</v>
      </c>
      <c r="U5" s="3"/>
    </row>
    <row r="6" customFormat="false" ht="12.75" hidden="false" customHeight="false" outlineLevel="0" collapsed="false">
      <c r="C6" s="3"/>
      <c r="D6" s="5"/>
      <c r="E6" s="9"/>
      <c r="F6" s="9"/>
      <c r="G6" s="10"/>
      <c r="H6" s="10"/>
      <c r="I6" s="10"/>
      <c r="J6" s="10"/>
      <c r="K6" s="9"/>
      <c r="M6" s="3"/>
      <c r="N6" s="5"/>
      <c r="O6" s="9"/>
      <c r="P6" s="9"/>
      <c r="Q6" s="9"/>
    </row>
    <row r="7" customFormat="false" ht="12.75" hidden="false" customHeight="false" outlineLevel="0" collapsed="false">
      <c r="C7" s="3"/>
      <c r="D7" s="5"/>
      <c r="E7" s="9"/>
      <c r="F7" s="9"/>
      <c r="G7" s="10"/>
      <c r="H7" s="10"/>
      <c r="I7" s="10"/>
      <c r="J7" s="10"/>
      <c r="K7" s="9"/>
      <c r="M7" s="3"/>
      <c r="N7" s="5"/>
      <c r="O7" s="9"/>
      <c r="P7" s="9"/>
      <c r="Q7" s="9"/>
    </row>
    <row r="8" customFormat="false" ht="12.75" hidden="false" customHeight="false" outlineLevel="0" collapsed="false">
      <c r="C8" s="3"/>
      <c r="D8" s="5"/>
      <c r="E8" s="9"/>
      <c r="F8" s="9"/>
      <c r="G8" s="10"/>
      <c r="H8" s="10"/>
      <c r="I8" s="10"/>
      <c r="J8" s="10"/>
      <c r="K8" s="9"/>
      <c r="M8" s="3" t="s">
        <v>6</v>
      </c>
      <c r="N8" s="5"/>
      <c r="O8" s="9"/>
      <c r="P8" s="9"/>
      <c r="Q8" s="9"/>
    </row>
    <row r="9" customFormat="false" ht="12.75" hidden="false" customHeight="false" outlineLevel="0" collapsed="false">
      <c r="C9" s="3"/>
      <c r="D9" s="5"/>
      <c r="E9" s="9"/>
      <c r="F9" s="9"/>
      <c r="G9" s="10"/>
      <c r="H9" s="10"/>
      <c r="I9" s="10"/>
      <c r="J9" s="10"/>
      <c r="K9" s="9"/>
      <c r="M9" s="8" t="n">
        <f aca="false">+(M5+N5+O5+P5)/14</f>
        <v>1800</v>
      </c>
      <c r="N9" s="5"/>
      <c r="O9" s="9"/>
      <c r="P9" s="9"/>
      <c r="Q9" s="9"/>
    </row>
    <row r="10" customFormat="false" ht="12.75" hidden="false" customHeight="false" outlineLevel="0" collapsed="false">
      <c r="C10" s="3"/>
      <c r="D10" s="5"/>
      <c r="E10" s="9"/>
      <c r="F10" s="9"/>
      <c r="G10" s="10"/>
      <c r="H10" s="10"/>
      <c r="I10" s="10"/>
      <c r="J10" s="10"/>
      <c r="K10" s="9"/>
      <c r="M10" s="3"/>
      <c r="N10" s="5"/>
      <c r="O10" s="9"/>
      <c r="P10" s="9"/>
      <c r="Q10" s="9"/>
    </row>
    <row r="11" customFormat="false" ht="12.75" hidden="false" customHeight="false" outlineLevel="0" collapsed="false">
      <c r="C11" s="3"/>
      <c r="D11" s="5"/>
      <c r="E11" s="9"/>
      <c r="F11" s="9"/>
      <c r="G11" s="10"/>
      <c r="H11" s="10"/>
      <c r="I11" s="10"/>
      <c r="J11" s="10"/>
      <c r="K11" s="9"/>
      <c r="M11" s="3" t="n">
        <v>14</v>
      </c>
      <c r="N11" s="5" t="s">
        <v>1</v>
      </c>
      <c r="O11" s="9"/>
      <c r="P11" s="9"/>
      <c r="Q11" s="9"/>
    </row>
    <row r="12" customFormat="false" ht="12.75" hidden="false" customHeight="false" outlineLevel="0" collapsed="false">
      <c r="C12" s="3"/>
      <c r="D12" s="5"/>
      <c r="E12" s="9"/>
      <c r="F12" s="9"/>
      <c r="G12" s="10"/>
      <c r="H12" s="10"/>
      <c r="I12" s="10"/>
      <c r="J12" s="10"/>
      <c r="K12" s="9"/>
      <c r="M12" s="3"/>
      <c r="N12" s="5"/>
      <c r="O12" s="9"/>
      <c r="P12" s="9"/>
      <c r="Q12" s="9"/>
    </row>
    <row r="13" customFormat="false" ht="12.75" hidden="false" customHeight="false" outlineLevel="0" collapsed="false">
      <c r="M13" s="1" t="n">
        <f aca="false">+M9*M11</f>
        <v>25200</v>
      </c>
      <c r="O13" s="9"/>
      <c r="P13" s="9"/>
      <c r="Q13" s="9"/>
    </row>
    <row r="14" customFormat="false" ht="12.75" hidden="false" customHeight="false" outlineLevel="0" collapsed="false">
      <c r="C14" s="11"/>
      <c r="D14" s="12"/>
      <c r="E14" s="12"/>
      <c r="F14" s="12"/>
      <c r="G14" s="12"/>
      <c r="H14" s="12"/>
      <c r="I14" s="12"/>
      <c r="J14" s="12"/>
      <c r="K14" s="12"/>
      <c r="M14" s="13"/>
      <c r="N14" s="14"/>
      <c r="O14" s="14"/>
      <c r="P14" s="14"/>
      <c r="Q14" s="14"/>
    </row>
    <row r="15" customFormat="false" ht="12.75" hidden="false" customHeight="false" outlineLevel="0" collapsed="false">
      <c r="E15" s="7"/>
    </row>
    <row r="16" s="15" customFormat="true" ht="12.75" hidden="false" customHeight="false" outlineLevel="0" collapsed="false">
      <c r="C16" s="3"/>
      <c r="D16" s="5"/>
      <c r="E16" s="9"/>
      <c r="F16" s="9"/>
      <c r="G16" s="10"/>
      <c r="H16" s="10"/>
      <c r="I16" s="10"/>
      <c r="J16" s="10"/>
      <c r="K16" s="9"/>
      <c r="M16" s="1"/>
      <c r="N16" s="1"/>
      <c r="O16" s="1"/>
      <c r="P16" s="1"/>
      <c r="Q16" s="1"/>
      <c r="R16" s="1"/>
      <c r="S16" s="1"/>
    </row>
    <row r="17" customFormat="false" ht="12.75" hidden="false" customHeight="false" outlineLevel="0" collapsed="false">
      <c r="C17" s="3"/>
      <c r="D17" s="5"/>
      <c r="E17" s="9"/>
      <c r="F17" s="9"/>
      <c r="G17" s="10"/>
      <c r="H17" s="10"/>
      <c r="I17" s="10"/>
      <c r="J17" s="10"/>
      <c r="K17" s="9"/>
      <c r="M17" s="5" t="s">
        <v>0</v>
      </c>
      <c r="N17" s="5" t="s">
        <v>1</v>
      </c>
      <c r="O17" s="6" t="s">
        <v>2</v>
      </c>
      <c r="P17" s="6" t="s">
        <v>3</v>
      </c>
      <c r="Q17" s="5"/>
      <c r="R17" s="1" t="s">
        <v>4</v>
      </c>
      <c r="S17" s="4" t="s">
        <v>5</v>
      </c>
    </row>
    <row r="18" customFormat="false" ht="12.75" hidden="false" customHeight="false" outlineLevel="0" collapsed="false">
      <c r="C18" s="3"/>
      <c r="D18" s="5"/>
      <c r="E18" s="9"/>
      <c r="F18" s="9"/>
      <c r="G18" s="10"/>
      <c r="H18" s="10"/>
      <c r="I18" s="10"/>
      <c r="J18" s="10"/>
      <c r="K18" s="9"/>
      <c r="M18" s="8" t="n">
        <v>16471.64</v>
      </c>
      <c r="N18" s="8" t="n">
        <v>2745.27</v>
      </c>
      <c r="O18" s="8"/>
      <c r="P18" s="8" t="n">
        <v>2383.09</v>
      </c>
      <c r="Q18" s="8" t="n">
        <f aca="false">SUM(M18:P18)</f>
        <v>21600</v>
      </c>
      <c r="R18" s="8" t="n">
        <v>6890.4</v>
      </c>
      <c r="S18" s="8" t="n">
        <f aca="false">+Q18+R18</f>
        <v>28490.4</v>
      </c>
    </row>
    <row r="19" customFormat="false" ht="12.75" hidden="false" customHeight="false" outlineLevel="0" collapsed="false">
      <c r="C19" s="3"/>
      <c r="D19" s="5"/>
      <c r="E19" s="9"/>
      <c r="F19" s="9"/>
      <c r="G19" s="10"/>
      <c r="H19" s="10"/>
      <c r="I19" s="10"/>
      <c r="J19" s="10"/>
      <c r="K19" s="9"/>
      <c r="M19" s="3"/>
      <c r="N19" s="5"/>
      <c r="O19" s="9"/>
      <c r="P19" s="9"/>
      <c r="Q19" s="9"/>
    </row>
    <row r="20" customFormat="false" ht="12.75" hidden="false" customHeight="false" outlineLevel="0" collapsed="false">
      <c r="C20" s="3"/>
      <c r="D20" s="5"/>
      <c r="E20" s="9"/>
      <c r="F20" s="9"/>
      <c r="G20" s="10"/>
      <c r="H20" s="10"/>
      <c r="I20" s="10"/>
      <c r="J20" s="10"/>
      <c r="K20" s="9"/>
      <c r="M20" s="3"/>
      <c r="N20" s="5"/>
      <c r="O20" s="9"/>
      <c r="P20" s="9"/>
      <c r="Q20" s="9"/>
    </row>
    <row r="21" customFormat="false" ht="12.75" hidden="false" customHeight="false" outlineLevel="0" collapsed="false">
      <c r="B21" s="15"/>
      <c r="C21" s="16"/>
      <c r="D21" s="12"/>
      <c r="E21" s="12"/>
      <c r="F21" s="12"/>
      <c r="G21" s="12"/>
      <c r="H21" s="12"/>
      <c r="I21" s="12"/>
      <c r="J21" s="12"/>
      <c r="K21" s="12"/>
      <c r="M21" s="3" t="s">
        <v>6</v>
      </c>
      <c r="N21" s="5"/>
      <c r="O21" s="9"/>
      <c r="P21" s="9"/>
      <c r="Q21" s="9"/>
    </row>
    <row r="22" customFormat="false" ht="12.75" hidden="false" customHeight="false" outlineLevel="0" collapsed="false">
      <c r="C22" s="17"/>
      <c r="D22" s="5"/>
      <c r="E22" s="7"/>
      <c r="F22" s="9"/>
      <c r="G22" s="10"/>
      <c r="H22" s="10"/>
      <c r="I22" s="10"/>
      <c r="J22" s="10"/>
      <c r="K22" s="9"/>
      <c r="M22" s="8" t="n">
        <f aca="false">+(M18+N18+O18+P18)/14</f>
        <v>1542.86</v>
      </c>
      <c r="N22" s="5"/>
      <c r="O22" s="9"/>
      <c r="P22" s="9"/>
      <c r="Q22" s="9"/>
    </row>
    <row r="23" customFormat="false" ht="12.75" hidden="false" customHeight="false" outlineLevel="0" collapsed="false">
      <c r="C23" s="3"/>
      <c r="D23" s="5"/>
      <c r="E23" s="9"/>
      <c r="F23" s="9"/>
      <c r="G23" s="10"/>
      <c r="H23" s="10"/>
      <c r="I23" s="10"/>
      <c r="J23" s="10"/>
      <c r="K23" s="9"/>
      <c r="M23" s="3"/>
      <c r="N23" s="5"/>
      <c r="O23" s="9"/>
      <c r="P23" s="9"/>
      <c r="Q23" s="9"/>
    </row>
    <row r="24" customFormat="false" ht="12.75" hidden="false" customHeight="false" outlineLevel="0" collapsed="false">
      <c r="C24" s="3"/>
      <c r="D24" s="5"/>
      <c r="E24" s="9"/>
      <c r="F24" s="9"/>
      <c r="G24" s="10"/>
      <c r="H24" s="10"/>
      <c r="I24" s="10"/>
      <c r="J24" s="10"/>
      <c r="K24" s="9"/>
      <c r="M24" s="3" t="n">
        <v>14</v>
      </c>
      <c r="N24" s="5" t="s">
        <v>1</v>
      </c>
      <c r="O24" s="9"/>
      <c r="P24" s="9"/>
      <c r="Q24" s="9"/>
    </row>
    <row r="25" customFormat="false" ht="12.75" hidden="false" customHeight="false" outlineLevel="0" collapsed="false">
      <c r="C25" s="3"/>
      <c r="D25" s="5"/>
      <c r="E25" s="7"/>
      <c r="F25" s="9"/>
      <c r="G25" s="10"/>
      <c r="H25" s="10"/>
      <c r="I25" s="10"/>
      <c r="J25" s="10"/>
      <c r="K25" s="9"/>
      <c r="M25" s="3"/>
      <c r="N25" s="5"/>
      <c r="O25" s="9"/>
      <c r="P25" s="9"/>
      <c r="Q25" s="9"/>
    </row>
    <row r="26" customFormat="false" ht="12.75" hidden="false" customHeight="false" outlineLevel="0" collapsed="false">
      <c r="C26" s="3"/>
      <c r="D26" s="5"/>
      <c r="E26" s="9"/>
      <c r="F26" s="9"/>
      <c r="G26" s="10"/>
      <c r="H26" s="10"/>
      <c r="I26" s="10"/>
      <c r="J26" s="10"/>
      <c r="K26" s="9"/>
      <c r="M26" s="1" t="n">
        <f aca="false">+M22*M24</f>
        <v>21600.04</v>
      </c>
      <c r="O26" s="9"/>
      <c r="P26" s="9"/>
      <c r="Q26" s="9"/>
    </row>
    <row r="27" customFormat="false" ht="12.75" hidden="false" customHeight="false" outlineLevel="0" collapsed="false">
      <c r="C27" s="3"/>
      <c r="D27" s="5"/>
      <c r="E27" s="9"/>
      <c r="F27" s="9"/>
      <c r="G27" s="10"/>
      <c r="H27" s="10"/>
      <c r="I27" s="10"/>
      <c r="J27" s="10"/>
      <c r="K27" s="9"/>
      <c r="M27" s="3"/>
      <c r="N27" s="5"/>
      <c r="O27" s="9"/>
      <c r="P27" s="9"/>
      <c r="Q27" s="9"/>
    </row>
    <row r="28" customFormat="false" ht="12.75" hidden="false" customHeight="false" outlineLevel="0" collapsed="false">
      <c r="C28" s="3"/>
      <c r="D28" s="5"/>
      <c r="E28" s="9"/>
      <c r="F28" s="9"/>
      <c r="G28" s="10"/>
      <c r="H28" s="10"/>
      <c r="I28" s="10"/>
      <c r="J28" s="10"/>
      <c r="K28" s="9"/>
      <c r="M28" s="3"/>
      <c r="N28" s="5"/>
      <c r="O28" s="9"/>
      <c r="P28" s="9"/>
      <c r="Q28" s="9"/>
    </row>
    <row r="29" customFormat="false" ht="13.5" hidden="false" customHeight="true" outlineLevel="0" collapsed="false">
      <c r="C29" s="3"/>
      <c r="D29" s="5"/>
      <c r="E29" s="9"/>
      <c r="F29" s="9"/>
      <c r="G29" s="10"/>
      <c r="H29" s="10"/>
      <c r="I29" s="10"/>
      <c r="J29" s="10"/>
      <c r="K29" s="9"/>
      <c r="M29" s="3"/>
      <c r="N29" s="5"/>
      <c r="O29" s="9"/>
      <c r="P29" s="9"/>
      <c r="Q29" s="9"/>
    </row>
    <row r="30" customFormat="false" ht="13.5" hidden="false" customHeight="true" outlineLevel="0" collapsed="false">
      <c r="C30" s="3"/>
      <c r="D30" s="5"/>
      <c r="E30" s="12"/>
      <c r="F30" s="12"/>
      <c r="G30" s="12"/>
      <c r="H30" s="12"/>
      <c r="I30" s="12"/>
      <c r="J30" s="12"/>
      <c r="K30" s="12"/>
      <c r="M30" s="18" t="s">
        <v>7</v>
      </c>
      <c r="N30" s="19"/>
      <c r="O30" s="20"/>
      <c r="P30" s="14"/>
      <c r="Q30" s="14"/>
    </row>
    <row r="31" customFormat="false" ht="13.5" hidden="false" customHeight="true" outlineLevel="0" collapsed="false">
      <c r="C31" s="3"/>
      <c r="D31" s="5"/>
      <c r="E31" s="12"/>
      <c r="F31" s="12"/>
      <c r="G31" s="12"/>
      <c r="H31" s="12"/>
      <c r="I31" s="12"/>
      <c r="J31" s="12"/>
      <c r="K31" s="12"/>
      <c r="M31" s="21"/>
      <c r="N31" s="5"/>
      <c r="O31" s="22"/>
      <c r="P31" s="9"/>
      <c r="Q31" s="9"/>
    </row>
    <row r="32" customFormat="false" ht="13.5" hidden="false" customHeight="true" outlineLevel="0" collapsed="false">
      <c r="C32" s="3"/>
      <c r="D32" s="5"/>
      <c r="E32" s="12"/>
      <c r="F32" s="12"/>
      <c r="G32" s="12"/>
      <c r="H32" s="12"/>
      <c r="I32" s="12"/>
      <c r="J32" s="12"/>
      <c r="K32" s="12"/>
      <c r="M32" s="23" t="s">
        <v>8</v>
      </c>
      <c r="N32" s="14"/>
      <c r="O32" s="24" t="n">
        <v>65</v>
      </c>
      <c r="P32" s="14"/>
      <c r="Q32" s="14"/>
    </row>
    <row r="33" customFormat="false" ht="12.75" hidden="false" customHeight="false" outlineLevel="0" collapsed="false">
      <c r="C33" s="25"/>
      <c r="D33" s="5"/>
      <c r="E33" s="9"/>
      <c r="F33" s="9"/>
      <c r="G33" s="10"/>
      <c r="H33" s="10"/>
      <c r="I33" s="10"/>
      <c r="J33" s="10"/>
      <c r="K33" s="9"/>
      <c r="M33" s="21" t="s">
        <v>9</v>
      </c>
      <c r="N33" s="5"/>
      <c r="O33" s="24" t="n">
        <f aca="false">+O32/5</f>
        <v>13</v>
      </c>
      <c r="P33" s="14"/>
      <c r="Q33" s="14"/>
    </row>
    <row r="34" customFormat="false" ht="13.5" hidden="false" customHeight="true" outlineLevel="0" collapsed="false">
      <c r="B34" s="15"/>
      <c r="C34" s="16"/>
      <c r="D34" s="12"/>
      <c r="E34" s="12"/>
      <c r="F34" s="12"/>
      <c r="G34" s="12"/>
      <c r="H34" s="12"/>
      <c r="I34" s="12"/>
      <c r="J34" s="12"/>
      <c r="K34" s="12"/>
      <c r="M34" s="21" t="s">
        <v>10</v>
      </c>
      <c r="N34" s="5"/>
      <c r="O34" s="26" t="n">
        <v>7</v>
      </c>
    </row>
    <row r="35" customFormat="false" ht="13.5" hidden="false" customHeight="true" outlineLevel="0" collapsed="false">
      <c r="C35" s="3"/>
      <c r="D35" s="5"/>
      <c r="E35" s="9"/>
      <c r="F35" s="9"/>
      <c r="G35" s="10"/>
      <c r="H35" s="10"/>
      <c r="I35" s="10"/>
      <c r="J35" s="10"/>
      <c r="K35" s="9"/>
      <c r="M35" s="27" t="s">
        <v>11</v>
      </c>
      <c r="N35" s="12"/>
      <c r="O35" s="22" t="n">
        <v>20</v>
      </c>
      <c r="P35" s="12"/>
      <c r="Q35" s="12"/>
    </row>
    <row r="36" customFormat="false" ht="12.75" hidden="false" customHeight="false" outlineLevel="0" collapsed="false">
      <c r="C36" s="3"/>
      <c r="D36" s="5"/>
      <c r="E36" s="9"/>
      <c r="F36" s="9"/>
      <c r="G36" s="10"/>
      <c r="H36" s="10"/>
      <c r="I36" s="10"/>
      <c r="J36" s="10"/>
      <c r="K36" s="9"/>
      <c r="M36" s="21" t="s">
        <v>12</v>
      </c>
      <c r="N36" s="5"/>
      <c r="O36" s="26" t="n">
        <v>21</v>
      </c>
    </row>
    <row r="37" customFormat="false" ht="12.75" hidden="false" customHeight="false" outlineLevel="0" collapsed="false">
      <c r="C37" s="3"/>
      <c r="D37" s="5"/>
      <c r="E37" s="9"/>
      <c r="F37" s="9"/>
      <c r="G37" s="10"/>
      <c r="H37" s="10"/>
      <c r="I37" s="10"/>
      <c r="J37" s="10"/>
      <c r="K37" s="9"/>
      <c r="M37" s="28" t="s">
        <v>13</v>
      </c>
      <c r="N37" s="5"/>
      <c r="O37" s="24" t="n">
        <v>22</v>
      </c>
      <c r="P37" s="14"/>
      <c r="Q37" s="14"/>
    </row>
    <row r="38" customFormat="false" ht="12.75" hidden="false" customHeight="false" outlineLevel="0" collapsed="false">
      <c r="C38" s="25"/>
      <c r="D38" s="5"/>
      <c r="E38" s="9"/>
      <c r="F38" s="9"/>
      <c r="G38" s="10"/>
      <c r="H38" s="10"/>
      <c r="I38" s="10"/>
      <c r="J38" s="10"/>
      <c r="K38" s="9"/>
      <c r="M38" s="21" t="s">
        <v>14</v>
      </c>
      <c r="N38" s="5"/>
      <c r="O38" s="24" t="n">
        <v>17</v>
      </c>
      <c r="P38" s="14"/>
      <c r="Q38" s="14"/>
    </row>
    <row r="39" customFormat="false" ht="12.75" hidden="false" customHeight="false" outlineLevel="0" collapsed="false">
      <c r="C39" s="11"/>
      <c r="D39" s="5"/>
      <c r="E39" s="9"/>
      <c r="F39" s="9"/>
      <c r="G39" s="10"/>
      <c r="H39" s="10"/>
      <c r="I39" s="10"/>
      <c r="J39" s="10"/>
      <c r="K39" s="9"/>
      <c r="M39" s="21" t="s">
        <v>15</v>
      </c>
      <c r="N39" s="5"/>
      <c r="O39" s="26" t="n">
        <f aca="false">SUM(O34:O38)</f>
        <v>87</v>
      </c>
    </row>
    <row r="40" customFormat="false" ht="38.25" hidden="false" customHeight="false" outlineLevel="0" collapsed="false">
      <c r="C40" s="25"/>
      <c r="D40" s="5"/>
      <c r="E40" s="9"/>
      <c r="F40" s="9"/>
      <c r="G40" s="10"/>
      <c r="H40" s="10"/>
      <c r="I40" s="10"/>
      <c r="J40" s="10"/>
      <c r="K40" s="9"/>
      <c r="M40" s="29" t="s">
        <v>16</v>
      </c>
      <c r="N40" s="30"/>
      <c r="O40" s="31" t="n">
        <f aca="false">+O39*O33</f>
        <v>1131</v>
      </c>
    </row>
    <row r="41" customFormat="false" ht="12.75" hidden="false" customHeight="false" outlineLevel="0" collapsed="false">
      <c r="C41" s="3"/>
      <c r="D41" s="5"/>
      <c r="E41" s="9"/>
      <c r="F41" s="9"/>
      <c r="G41" s="10"/>
      <c r="H41" s="10"/>
      <c r="I41" s="10"/>
      <c r="J41" s="10"/>
      <c r="K41" s="9"/>
      <c r="M41" s="11"/>
      <c r="N41" s="5"/>
      <c r="O41" s="9"/>
      <c r="P41" s="9"/>
      <c r="Q41" s="9"/>
    </row>
    <row r="42" customFormat="false" ht="12.75" hidden="false" customHeight="false" outlineLevel="0" collapsed="false">
      <c r="E42" s="12"/>
      <c r="F42" s="12"/>
      <c r="G42" s="12"/>
      <c r="H42" s="12"/>
      <c r="I42" s="12"/>
      <c r="J42" s="12"/>
      <c r="K42" s="12"/>
      <c r="M42" s="11"/>
      <c r="N42" s="5"/>
      <c r="O42" s="9"/>
      <c r="P42" s="9"/>
      <c r="Q42" s="9"/>
    </row>
    <row r="43" customFormat="false" ht="12.75" hidden="false" customHeight="false" outlineLevel="0" collapsed="false">
      <c r="B43" s="15"/>
      <c r="C43" s="16"/>
      <c r="D43" s="12"/>
      <c r="E43" s="12"/>
      <c r="F43" s="12"/>
      <c r="G43" s="12"/>
      <c r="H43" s="12"/>
      <c r="I43" s="12"/>
      <c r="J43" s="12"/>
      <c r="K43" s="12"/>
      <c r="M43" s="25"/>
      <c r="N43" s="5"/>
      <c r="O43" s="9"/>
      <c r="P43" s="9"/>
      <c r="Q43" s="9"/>
    </row>
    <row r="44" customFormat="false" ht="12.75" hidden="false" customHeight="false" outlineLevel="0" collapsed="false">
      <c r="M44" s="11"/>
      <c r="N44" s="5"/>
      <c r="O44" s="9"/>
      <c r="P44" s="9"/>
      <c r="Q44" s="9"/>
    </row>
    <row r="45" customFormat="false" ht="12.75" hidden="false" customHeight="false" outlineLevel="0" collapsed="false">
      <c r="M45" s="25"/>
      <c r="N45" s="5"/>
      <c r="O45" s="9"/>
      <c r="P45" s="9"/>
      <c r="Q45" s="9"/>
    </row>
    <row r="46" customFormat="false" ht="12.75" hidden="false" customHeight="false" outlineLevel="0" collapsed="false">
      <c r="C46" s="11"/>
      <c r="D46" s="4"/>
      <c r="E46" s="32"/>
      <c r="F46" s="32"/>
      <c r="G46" s="10"/>
      <c r="H46" s="10"/>
      <c r="I46" s="10"/>
      <c r="J46" s="10"/>
      <c r="K46" s="9"/>
      <c r="M46" s="11"/>
      <c r="N46" s="5"/>
      <c r="O46" s="9"/>
      <c r="P46" s="9"/>
      <c r="Q46" s="9"/>
    </row>
    <row r="47" customFormat="false" ht="12.75" hidden="false" customHeight="false" outlineLevel="0" collapsed="false">
      <c r="C47" s="11"/>
      <c r="D47" s="4"/>
      <c r="E47" s="32"/>
      <c r="F47" s="32"/>
      <c r="G47" s="10"/>
      <c r="H47" s="10"/>
      <c r="I47" s="10"/>
      <c r="J47" s="10"/>
      <c r="K47" s="9"/>
      <c r="M47" s="11"/>
      <c r="N47" s="5"/>
      <c r="O47" s="9"/>
      <c r="P47" s="9"/>
      <c r="Q47" s="9"/>
    </row>
    <row r="48" customFormat="false" ht="12.75" hidden="false" customHeight="false" outlineLevel="0" collapsed="false">
      <c r="C48" s="25"/>
      <c r="D48" s="4"/>
      <c r="E48" s="32"/>
      <c r="F48" s="32"/>
      <c r="G48" s="10"/>
      <c r="H48" s="10"/>
      <c r="I48" s="10"/>
      <c r="J48" s="10"/>
      <c r="K48" s="9"/>
      <c r="M48" s="11"/>
      <c r="N48" s="5"/>
      <c r="O48" s="9"/>
      <c r="P48" s="9"/>
      <c r="Q48" s="9"/>
    </row>
    <row r="49" customFormat="false" ht="12.75" hidden="false" customHeight="false" outlineLevel="0" collapsed="false">
      <c r="C49" s="11"/>
      <c r="D49" s="4"/>
      <c r="E49" s="32"/>
      <c r="F49" s="32"/>
      <c r="G49" s="10"/>
      <c r="H49" s="10"/>
      <c r="I49" s="10"/>
      <c r="J49" s="10"/>
      <c r="K49" s="9"/>
      <c r="M49" s="25"/>
      <c r="N49" s="5"/>
      <c r="O49" s="9"/>
      <c r="P49" s="9"/>
      <c r="Q49" s="9"/>
    </row>
    <row r="50" customFormat="false" ht="12.75" hidden="false" customHeight="false" outlineLevel="0" collapsed="false">
      <c r="C50" s="25"/>
      <c r="D50" s="4"/>
      <c r="E50" s="32"/>
      <c r="F50" s="32"/>
      <c r="G50" s="10"/>
      <c r="H50" s="10"/>
      <c r="I50" s="10"/>
      <c r="J50" s="10"/>
      <c r="K50" s="9"/>
      <c r="M50" s="11"/>
      <c r="N50" s="5"/>
      <c r="O50" s="9"/>
      <c r="P50" s="9"/>
      <c r="Q50" s="9"/>
    </row>
    <row r="51" customFormat="false" ht="12.75" hidden="false" customHeight="false" outlineLevel="0" collapsed="false">
      <c r="C51" s="25"/>
      <c r="D51" s="4"/>
      <c r="E51" s="32"/>
      <c r="F51" s="32"/>
      <c r="G51" s="10"/>
      <c r="H51" s="10"/>
      <c r="I51" s="10"/>
      <c r="J51" s="10"/>
      <c r="K51" s="9"/>
      <c r="M51" s="25"/>
      <c r="N51" s="5"/>
      <c r="O51" s="9"/>
      <c r="P51" s="9"/>
      <c r="Q51" s="9"/>
    </row>
    <row r="52" customFormat="false" ht="12.75" hidden="false" customHeight="false" outlineLevel="0" collapsed="false">
      <c r="E52" s="12"/>
      <c r="F52" s="12"/>
      <c r="G52" s="12"/>
      <c r="H52" s="12"/>
      <c r="I52" s="12"/>
      <c r="J52" s="12"/>
      <c r="K52" s="12"/>
      <c r="M52" s="25"/>
      <c r="N52" s="5"/>
      <c r="O52" s="9"/>
      <c r="P52" s="9"/>
      <c r="Q52" s="9"/>
    </row>
    <row r="53" customFormat="false" ht="12.75" hidden="false" customHeight="false" outlineLevel="0" collapsed="false">
      <c r="M53" s="11"/>
      <c r="N53" s="5"/>
      <c r="O53" s="14"/>
      <c r="P53" s="14"/>
      <c r="Q53" s="14"/>
    </row>
    <row r="54" customFormat="false" ht="12.75" hidden="false" customHeight="false" outlineLevel="0" collapsed="false">
      <c r="B54" s="15"/>
      <c r="C54" s="16"/>
      <c r="D54" s="12"/>
      <c r="E54" s="12"/>
      <c r="F54" s="12"/>
      <c r="G54" s="12"/>
      <c r="H54" s="12"/>
      <c r="I54" s="12"/>
      <c r="J54" s="12"/>
      <c r="K54" s="12"/>
      <c r="M54" s="3"/>
      <c r="N54" s="5"/>
    </row>
    <row r="55" customFormat="false" ht="12.75" hidden="false" customHeight="false" outlineLevel="0" collapsed="false">
      <c r="M55" s="33"/>
      <c r="N55" s="5"/>
      <c r="O55" s="14"/>
      <c r="P55" s="14"/>
      <c r="Q55" s="14"/>
    </row>
    <row r="56" customFormat="false" ht="12.75" hidden="false" customHeight="false" outlineLevel="0" collapsed="false">
      <c r="M56" s="3"/>
      <c r="N56" s="5"/>
    </row>
    <row r="57" customFormat="false" ht="12.75" hidden="false" customHeight="false" outlineLevel="0" collapsed="false">
      <c r="C57" s="17"/>
      <c r="E57" s="34"/>
      <c r="F57" s="34"/>
      <c r="G57" s="34"/>
      <c r="H57" s="34"/>
      <c r="I57" s="34"/>
      <c r="J57" s="34"/>
      <c r="K57" s="34"/>
      <c r="M57" s="3"/>
      <c r="N57" s="5"/>
    </row>
    <row r="59" customFormat="false" ht="12.75" hidden="false" customHeight="false" outlineLevel="0" collapsed="false">
      <c r="C59" s="15"/>
      <c r="M59" s="15"/>
    </row>
    <row r="61" s="35" customFormat="true" ht="42" hidden="false" customHeight="true" outlineLevel="0" collapsed="false"/>
    <row r="62" customFormat="false" ht="12.75" hidden="false" customHeight="false" outlineLevel="0" collapsed="false">
      <c r="D62" s="36"/>
      <c r="E62" s="8"/>
      <c r="F62" s="8"/>
      <c r="G62" s="8"/>
      <c r="H62" s="8"/>
      <c r="I62" s="8"/>
      <c r="J62" s="8"/>
      <c r="N62" s="36"/>
      <c r="O62" s="8"/>
      <c r="P62" s="8"/>
      <c r="Q62" s="8"/>
      <c r="R62" s="8"/>
    </row>
    <row r="63" customFormat="false" ht="12.75" hidden="false" customHeight="false" outlineLevel="0" collapsed="false">
      <c r="D63" s="36"/>
      <c r="E63" s="8"/>
      <c r="F63" s="8"/>
      <c r="G63" s="8"/>
      <c r="H63" s="8"/>
      <c r="I63" s="8"/>
      <c r="J63" s="8"/>
      <c r="N63" s="36"/>
      <c r="O63" s="8"/>
      <c r="P63" s="8"/>
      <c r="Q63" s="8"/>
      <c r="R63" s="8"/>
    </row>
    <row r="64" customFormat="false" ht="12.75" hidden="false" customHeight="false" outlineLevel="0" collapsed="false">
      <c r="D64" s="36"/>
      <c r="E64" s="8"/>
      <c r="F64" s="8"/>
      <c r="G64" s="8"/>
      <c r="H64" s="8"/>
      <c r="I64" s="8"/>
      <c r="J64" s="8"/>
      <c r="N64" s="36"/>
      <c r="O64" s="8"/>
      <c r="P64" s="8"/>
      <c r="Q64" s="8"/>
      <c r="R64" s="8"/>
    </row>
    <row r="65" customFormat="false" ht="12.75" hidden="false" customHeight="false" outlineLevel="0" collapsed="false">
      <c r="E65" s="37"/>
      <c r="F65" s="37"/>
      <c r="G65" s="37"/>
      <c r="H65" s="37"/>
      <c r="I65" s="37"/>
      <c r="J65" s="37"/>
      <c r="O65" s="37"/>
      <c r="P65" s="37"/>
      <c r="Q65" s="38"/>
      <c r="R65" s="37"/>
    </row>
    <row r="68" customFormat="false" ht="12.75" hidden="false" customHeight="false" outlineLevel="0" collapsed="false">
      <c r="O68" s="39"/>
      <c r="P68" s="39"/>
      <c r="Q68" s="39"/>
      <c r="R68" s="39"/>
      <c r="S68" s="39"/>
      <c r="T68" s="39"/>
    </row>
    <row r="69" customFormat="false" ht="12.75" hidden="false" customHeight="false" outlineLevel="0" collapsed="false">
      <c r="M69" s="35"/>
      <c r="N69" s="35"/>
      <c r="O69" s="40"/>
      <c r="P69" s="40"/>
      <c r="Q69" s="40"/>
      <c r="R69" s="40"/>
      <c r="S69" s="40"/>
      <c r="T69" s="40"/>
    </row>
    <row r="70" customFormat="false" ht="12.75" hidden="false" customHeight="false" outlineLevel="0" collapsed="false">
      <c r="N70" s="36"/>
      <c r="O70" s="8"/>
      <c r="P70" s="37"/>
      <c r="Q70" s="8"/>
      <c r="R70" s="37"/>
      <c r="S70" s="8"/>
      <c r="T70" s="37"/>
    </row>
    <row r="71" customFormat="false" ht="12.75" hidden="false" customHeight="false" outlineLevel="0" collapsed="false">
      <c r="N71" s="36"/>
      <c r="O71" s="8"/>
      <c r="P71" s="37"/>
      <c r="Q71" s="8"/>
      <c r="R71" s="37"/>
      <c r="S71" s="8"/>
      <c r="T71" s="37"/>
    </row>
    <row r="72" customFormat="false" ht="12.75" hidden="false" customHeight="false" outlineLevel="0" collapsed="false">
      <c r="N72" s="36"/>
      <c r="O72" s="8"/>
      <c r="P72" s="37"/>
      <c r="Q72" s="8"/>
      <c r="R72" s="37"/>
      <c r="S72" s="8"/>
      <c r="T72" s="37"/>
    </row>
    <row r="73" customFormat="false" ht="12.75" hidden="false" customHeight="false" outlineLevel="0" collapsed="false">
      <c r="P73" s="38"/>
      <c r="R73" s="38"/>
      <c r="T73" s="38"/>
    </row>
    <row r="76" customFormat="false" ht="12.75" hidden="false" customHeight="false" outlineLevel="0" collapsed="false">
      <c r="O76" s="39"/>
      <c r="P76" s="39"/>
    </row>
    <row r="77" customFormat="false" ht="12.75" hidden="false" customHeight="false" outlineLevel="0" collapsed="false">
      <c r="M77" s="35"/>
      <c r="N77" s="35"/>
      <c r="O77" s="40"/>
      <c r="P77" s="40"/>
    </row>
    <row r="78" customFormat="false" ht="12.75" hidden="false" customHeight="false" outlineLevel="0" collapsed="false">
      <c r="N78" s="36"/>
      <c r="O78" s="8"/>
      <c r="P78" s="37"/>
    </row>
    <row r="79" customFormat="false" ht="12.75" hidden="false" customHeight="false" outlineLevel="0" collapsed="false">
      <c r="N79" s="36"/>
      <c r="O79" s="8"/>
      <c r="P79" s="37"/>
    </row>
    <row r="80" customFormat="false" ht="12.75" hidden="false" customHeight="false" outlineLevel="0" collapsed="false">
      <c r="N80" s="36"/>
      <c r="O80" s="8"/>
      <c r="P80" s="37"/>
    </row>
    <row r="81" customFormat="false" ht="12.75" hidden="false" customHeight="false" outlineLevel="0" collapsed="false">
      <c r="P81" s="38"/>
    </row>
  </sheetData>
  <mergeCells count="4">
    <mergeCell ref="O68:P68"/>
    <mergeCell ref="Q68:R68"/>
    <mergeCell ref="S68:T68"/>
    <mergeCell ref="O76:P76"/>
  </mergeCells>
  <printOptions headings="false" gridLines="false" gridLinesSet="true" horizontalCentered="false" verticalCentered="false"/>
  <pageMargins left="0.354166666666667" right="0.157638888888889" top="0.479861111111111" bottom="0.35" header="0.511811023622047" footer="0.511811023622047"/>
  <pageSetup paperSize="8" scale="9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B050"/>
    <pageSetUpPr fitToPage="false"/>
  </sheetPr>
  <dimension ref="A1:U125"/>
  <sheetViews>
    <sheetView showFormulas="false" showGridLines="true" showRowColHeaders="true" showZeros="true" rightToLeft="false" tabSelected="true" showOutlineSymbols="true" defaultGridColor="true" view="pageBreakPreview" topLeftCell="A37" colorId="64" zoomScale="100" zoomScaleNormal="60" zoomScalePageLayoutView="100" workbookViewId="0">
      <selection pane="topLeft" activeCell="F66" activeCellId="0" sqref="F66"/>
    </sheetView>
  </sheetViews>
  <sheetFormatPr defaultColWidth="11.5703125" defaultRowHeight="15" zeroHeight="false" outlineLevelRow="0" outlineLevelCol="0"/>
  <cols>
    <col collapsed="false" customWidth="true" hidden="false" outlineLevel="0" max="1" min="1" style="41" width="35.14"/>
    <col collapsed="false" customWidth="true" hidden="false" outlineLevel="0" max="2" min="2" style="41" width="20.42"/>
    <col collapsed="false" customWidth="true" hidden="false" outlineLevel="0" max="3" min="3" style="41" width="19.42"/>
    <col collapsed="false" customWidth="true" hidden="false" outlineLevel="0" max="4" min="4" style="41" width="22.57"/>
    <col collapsed="false" customWidth="true" hidden="false" outlineLevel="0" max="5" min="5" style="41" width="18.71"/>
    <col collapsed="false" customWidth="true" hidden="false" outlineLevel="0" max="6" min="6" style="41" width="25.42"/>
    <col collapsed="false" customWidth="true" hidden="false" outlineLevel="0" max="7" min="7" style="41" width="19.57"/>
    <col collapsed="false" customWidth="true" hidden="false" outlineLevel="0" max="8" min="8" style="41" width="21.71"/>
    <col collapsed="false" customWidth="true" hidden="false" outlineLevel="0" max="9" min="9" style="41" width="15.57"/>
    <col collapsed="false" customWidth="true" hidden="false" outlineLevel="0" max="10" min="10" style="41" width="20.42"/>
    <col collapsed="false" customWidth="true" hidden="false" outlineLevel="0" max="11" min="11" style="41" width="14"/>
    <col collapsed="false" customWidth="true" hidden="false" outlineLevel="0" max="12" min="12" style="41" width="21.57"/>
    <col collapsed="false" customWidth="true" hidden="false" outlineLevel="0" max="13" min="13" style="41" width="7.71"/>
    <col collapsed="false" customWidth="true" hidden="false" outlineLevel="0" max="14" min="14" style="41" width="13.86"/>
    <col collapsed="false" customWidth="true" hidden="false" outlineLevel="0" max="15" min="15" style="41" width="22.29"/>
    <col collapsed="false" customWidth="true" hidden="false" outlineLevel="0" max="16" min="16" style="41" width="13.15"/>
    <col collapsed="false" customWidth="true" hidden="false" outlineLevel="0" max="17" min="17" style="41" width="20.71"/>
    <col collapsed="false" customWidth="true" hidden="false" outlineLevel="0" max="18" min="18" style="41" width="13.15"/>
    <col collapsed="false" customWidth="true" hidden="false" outlineLevel="0" max="19" min="19" style="41" width="13.42"/>
    <col collapsed="false" customWidth="true" hidden="false" outlineLevel="0" max="20" min="20" style="41" width="14.71"/>
    <col collapsed="false" customWidth="true" hidden="false" outlineLevel="0" max="21" min="21" style="41" width="13.29"/>
    <col collapsed="false" customWidth="false" hidden="false" outlineLevel="0" max="16384" min="22" style="41" width="11.57"/>
  </cols>
  <sheetData>
    <row r="1" customFormat="false" ht="18" hidden="false" customHeight="false" outlineLevel="0" collapsed="false">
      <c r="A1" s="42" t="s">
        <v>17</v>
      </c>
      <c r="B1" s="43"/>
      <c r="M1" s="44" t="n">
        <f aca="true">NOW()</f>
        <v>45131.3370697107</v>
      </c>
      <c r="N1" s="44"/>
    </row>
    <row r="2" customFormat="false" ht="15.75" hidden="false" customHeight="false" outlineLevel="0" collapsed="false">
      <c r="A2" s="43"/>
      <c r="B2" s="43"/>
      <c r="O2" s="45"/>
    </row>
    <row r="3" customFormat="false" ht="15.75" hidden="false" customHeight="false" outlineLevel="0" collapsed="false">
      <c r="A3" s="43"/>
      <c r="B3" s="46" t="s">
        <v>18</v>
      </c>
      <c r="C3" s="47" t="s">
        <v>19</v>
      </c>
      <c r="D3" s="47"/>
      <c r="E3" s="47"/>
      <c r="F3" s="47"/>
      <c r="O3" s="45"/>
    </row>
    <row r="4" s="50" customFormat="true" ht="37.5" hidden="false" customHeight="true" outlineLevel="0" collapsed="false">
      <c r="A4" s="48" t="s">
        <v>20</v>
      </c>
      <c r="B4" s="48"/>
      <c r="C4" s="49"/>
      <c r="D4" s="49"/>
      <c r="E4" s="49"/>
      <c r="F4" s="49"/>
      <c r="I4" s="51"/>
      <c r="K4" s="51"/>
      <c r="L4" s="52"/>
      <c r="M4" s="51"/>
      <c r="N4" s="51"/>
      <c r="O4" s="51"/>
      <c r="P4" s="51"/>
      <c r="Q4" s="53"/>
      <c r="R4" s="54"/>
    </row>
    <row r="5" s="50" customFormat="true" ht="15.75" hidden="false" customHeight="false" outlineLevel="0" collapsed="false">
      <c r="K5" s="51"/>
      <c r="L5" s="52"/>
      <c r="M5" s="51"/>
      <c r="N5" s="51"/>
      <c r="O5" s="52"/>
      <c r="P5" s="51"/>
      <c r="Q5" s="53"/>
      <c r="R5" s="54"/>
    </row>
    <row r="6" s="50" customFormat="true" ht="15.75" hidden="false" customHeight="false" outlineLevel="0" collapsed="false">
      <c r="K6" s="51"/>
      <c r="L6" s="52"/>
      <c r="M6" s="51"/>
      <c r="N6" s="51"/>
      <c r="O6" s="52"/>
      <c r="P6" s="51"/>
      <c r="Q6" s="53"/>
      <c r="R6" s="54"/>
    </row>
    <row r="7" s="50" customFormat="true" ht="15.75" hidden="false" customHeight="false" outlineLevel="0" collapsed="false">
      <c r="I7" s="51"/>
      <c r="K7" s="51"/>
      <c r="L7" s="52"/>
      <c r="M7" s="51"/>
      <c r="N7" s="51"/>
      <c r="O7" s="51"/>
      <c r="P7" s="51"/>
      <c r="Q7" s="53"/>
      <c r="R7" s="54"/>
    </row>
    <row r="9" customFormat="false" ht="26.25" hidden="false" customHeight="true" outlineLevel="0" collapsed="false">
      <c r="A9" s="55" t="s">
        <v>21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="64" customFormat="true" ht="46.5" hidden="false" customHeight="true" outlineLevel="0" collapsed="false">
      <c r="A10" s="56" t="s">
        <v>22</v>
      </c>
      <c r="B10" s="57" t="s">
        <v>23</v>
      </c>
      <c r="C10" s="57" t="s">
        <v>24</v>
      </c>
      <c r="D10" s="57" t="s">
        <v>25</v>
      </c>
      <c r="E10" s="58" t="s">
        <v>26</v>
      </c>
      <c r="F10" s="59" t="s">
        <v>27</v>
      </c>
      <c r="G10" s="60"/>
      <c r="H10" s="56" t="s">
        <v>28</v>
      </c>
      <c r="I10" s="57" t="s">
        <v>29</v>
      </c>
      <c r="J10" s="57" t="s">
        <v>30</v>
      </c>
      <c r="K10" s="57" t="s">
        <v>31</v>
      </c>
      <c r="L10" s="56" t="s">
        <v>32</v>
      </c>
      <c r="M10" s="57" t="s">
        <v>33</v>
      </c>
      <c r="N10" s="57"/>
      <c r="O10" s="61" t="s">
        <v>34</v>
      </c>
      <c r="P10" s="62"/>
      <c r="Q10" s="63"/>
      <c r="R10" s="63"/>
    </row>
    <row r="11" s="64" customFormat="true" ht="15.75" hidden="false" customHeight="false" outlineLevel="0" collapsed="false">
      <c r="A11" s="56"/>
      <c r="B11" s="57"/>
      <c r="C11" s="57"/>
      <c r="D11" s="57"/>
      <c r="E11" s="65" t="n">
        <v>0.319</v>
      </c>
      <c r="F11" s="65" t="n">
        <v>0.02</v>
      </c>
      <c r="G11" s="65" t="n">
        <v>0.02</v>
      </c>
      <c r="H11" s="56"/>
      <c r="I11" s="57"/>
      <c r="J11" s="57"/>
      <c r="K11" s="57"/>
      <c r="L11" s="56"/>
      <c r="M11" s="66" t="s">
        <v>35</v>
      </c>
      <c r="N11" s="67" t="s">
        <v>36</v>
      </c>
      <c r="O11" s="61"/>
      <c r="P11" s="62"/>
      <c r="Q11" s="63"/>
      <c r="R11" s="63"/>
    </row>
    <row r="12" customFormat="false" ht="15" hidden="false" customHeight="false" outlineLevel="0" collapsed="false">
      <c r="A12" s="68" t="s">
        <v>37</v>
      </c>
      <c r="B12" s="69" t="n">
        <v>1800</v>
      </c>
      <c r="C12" s="69" t="n">
        <v>14</v>
      </c>
      <c r="D12" s="70" t="n">
        <f aca="false">+B12*C12</f>
        <v>25200</v>
      </c>
      <c r="E12" s="71" t="n">
        <f aca="false">+D12*$E$11</f>
        <v>8038.8</v>
      </c>
      <c r="F12" s="70" t="n">
        <f aca="false">+(D12+E12)*$F$11</f>
        <v>664.78</v>
      </c>
      <c r="G12" s="70" t="n">
        <f aca="false">(E12+D12)*$G$11</f>
        <v>664.78</v>
      </c>
      <c r="H12" s="70" t="n">
        <f aca="false">+D12+E12+F12+G12</f>
        <v>34568.36</v>
      </c>
      <c r="I12" s="72" t="n">
        <v>1724</v>
      </c>
      <c r="J12" s="73" t="n">
        <v>1567</v>
      </c>
      <c r="K12" s="70" t="n">
        <f aca="false">+J12/I12</f>
        <v>0.91</v>
      </c>
      <c r="L12" s="70" t="n">
        <f aca="false">+H12</f>
        <v>34568.36</v>
      </c>
      <c r="M12" s="74"/>
      <c r="N12" s="75" t="n">
        <f aca="false">IF(L12,L12*M12,"")</f>
        <v>0</v>
      </c>
      <c r="O12" s="76" t="n">
        <f aca="false">+L12+N12</f>
        <v>34568.36</v>
      </c>
      <c r="P12" s="51"/>
      <c r="Q12" s="51"/>
      <c r="R12" s="54"/>
    </row>
    <row r="13" s="79" customFormat="true" ht="15.75" hidden="false" customHeight="false" outlineLevel="0" collapsed="false">
      <c r="A13" s="77" t="s">
        <v>38</v>
      </c>
      <c r="B13" s="69" t="n">
        <v>1542.86</v>
      </c>
      <c r="C13" s="69" t="n">
        <v>14</v>
      </c>
      <c r="D13" s="70" t="n">
        <f aca="false">+B13*C13</f>
        <v>21600.04</v>
      </c>
      <c r="E13" s="71" t="n">
        <f aca="false">+D13*$E$11</f>
        <v>6890.41</v>
      </c>
      <c r="F13" s="70" t="n">
        <f aca="false">+(D13+E13)*$F$11</f>
        <v>569.81</v>
      </c>
      <c r="G13" s="70" t="n">
        <f aca="false">(E13+D13)*$G$11</f>
        <v>569.81</v>
      </c>
      <c r="H13" s="70" t="n">
        <f aca="false">+D13+E13+F13+G13</f>
        <v>29630.07</v>
      </c>
      <c r="I13" s="72" t="n">
        <v>1724</v>
      </c>
      <c r="J13" s="73" t="n">
        <v>1343</v>
      </c>
      <c r="K13" s="70" t="n">
        <f aca="false">IF(I13,J13/I13,"")</f>
        <v>0.78</v>
      </c>
      <c r="L13" s="70" t="n">
        <f aca="false">+H13</f>
        <v>29630.07</v>
      </c>
      <c r="M13" s="74"/>
      <c r="N13" s="75" t="n">
        <f aca="false">IF(L13,L13*M13,"")</f>
        <v>0</v>
      </c>
      <c r="O13" s="76" t="n">
        <f aca="false">+L13+N13</f>
        <v>29630.07</v>
      </c>
      <c r="P13" s="62"/>
      <c r="Q13" s="63"/>
      <c r="R13" s="78"/>
    </row>
    <row r="14" s="79" customFormat="true" ht="15.75" hidden="false" customHeight="false" outlineLevel="0" collapsed="false">
      <c r="A14" s="77"/>
      <c r="B14" s="69"/>
      <c r="C14" s="69"/>
      <c r="D14" s="70" t="n">
        <f aca="false">+B14*C14</f>
        <v>0</v>
      </c>
      <c r="E14" s="71" t="n">
        <f aca="false">+D14*$E$11</f>
        <v>0</v>
      </c>
      <c r="F14" s="70" t="n">
        <f aca="false">+(D14+E14)*$F$11</f>
        <v>0</v>
      </c>
      <c r="G14" s="70" t="n">
        <f aca="false">(E14+D14)*5%</f>
        <v>0</v>
      </c>
      <c r="H14" s="70" t="n">
        <f aca="false">+D14+E14+F14+G14</f>
        <v>0</v>
      </c>
      <c r="I14" s="72"/>
      <c r="J14" s="73"/>
      <c r="K14" s="70" t="str">
        <f aca="false">IF(I14,J14/I14,"")</f>
        <v/>
      </c>
      <c r="L14" s="70" t="str">
        <f aca="false">IF(H14,K14*H14,"")</f>
        <v/>
      </c>
      <c r="M14" s="74"/>
      <c r="N14" s="75"/>
      <c r="O14" s="76"/>
      <c r="P14" s="62"/>
      <c r="Q14" s="63"/>
      <c r="R14" s="78"/>
    </row>
    <row r="15" s="79" customFormat="true" ht="15.75" hidden="false" customHeight="false" outlineLevel="0" collapsed="false">
      <c r="A15" s="77"/>
      <c r="B15" s="69"/>
      <c r="C15" s="69"/>
      <c r="D15" s="70" t="n">
        <f aca="false">+B15*C15</f>
        <v>0</v>
      </c>
      <c r="E15" s="71" t="n">
        <f aca="false">+D15*$E$11</f>
        <v>0</v>
      </c>
      <c r="F15" s="70" t="n">
        <f aca="false">+(D15+E15)*$F$11</f>
        <v>0</v>
      </c>
      <c r="G15" s="70" t="n">
        <f aca="false">(E15+D15)*5%</f>
        <v>0</v>
      </c>
      <c r="H15" s="70" t="n">
        <f aca="false">+D15+E15+F15+G15</f>
        <v>0</v>
      </c>
      <c r="I15" s="72"/>
      <c r="J15" s="73"/>
      <c r="K15" s="70" t="str">
        <f aca="false">IF(I15,J15/I15,"")</f>
        <v/>
      </c>
      <c r="L15" s="70" t="str">
        <f aca="false">IF(H15,K15*H15,"")</f>
        <v/>
      </c>
      <c r="M15" s="74"/>
      <c r="N15" s="75"/>
      <c r="O15" s="76"/>
      <c r="P15" s="62"/>
      <c r="Q15" s="63"/>
      <c r="R15" s="78"/>
    </row>
    <row r="16" s="79" customFormat="true" ht="15.75" hidden="false" customHeight="false" outlineLevel="0" collapsed="false">
      <c r="A16" s="77"/>
      <c r="B16" s="69"/>
      <c r="C16" s="69"/>
      <c r="D16" s="70" t="n">
        <f aca="false">+B16*C16</f>
        <v>0</v>
      </c>
      <c r="E16" s="71" t="n">
        <f aca="false">+D16*$E$11</f>
        <v>0</v>
      </c>
      <c r="F16" s="70" t="n">
        <f aca="false">+(D16+E16)*$F$11</f>
        <v>0</v>
      </c>
      <c r="G16" s="70" t="n">
        <f aca="false">(E16+D16)*5%</f>
        <v>0</v>
      </c>
      <c r="H16" s="70" t="n">
        <f aca="false">+D16+E16+F16+G16</f>
        <v>0</v>
      </c>
      <c r="I16" s="72"/>
      <c r="J16" s="73"/>
      <c r="K16" s="70" t="str">
        <f aca="false">IF(I16,J16/I16,"")</f>
        <v/>
      </c>
      <c r="L16" s="70" t="str">
        <f aca="false">IF(H16,K16*H16,"")</f>
        <v/>
      </c>
      <c r="M16" s="74"/>
      <c r="N16" s="75"/>
      <c r="O16" s="76"/>
      <c r="P16" s="62"/>
      <c r="Q16" s="63"/>
      <c r="R16" s="78"/>
    </row>
    <row r="17" s="79" customFormat="true" ht="15.75" hidden="false" customHeight="false" outlineLevel="0" collapsed="false">
      <c r="A17" s="77"/>
      <c r="B17" s="69"/>
      <c r="C17" s="69"/>
      <c r="D17" s="70" t="n">
        <f aca="false">+B17*C17</f>
        <v>0</v>
      </c>
      <c r="E17" s="71" t="n">
        <f aca="false">+D17*$E$11</f>
        <v>0</v>
      </c>
      <c r="F17" s="70" t="n">
        <f aca="false">+(D17+E17)*$F$11</f>
        <v>0</v>
      </c>
      <c r="G17" s="70" t="n">
        <f aca="false">(E17+D17)*5%</f>
        <v>0</v>
      </c>
      <c r="H17" s="70" t="n">
        <f aca="false">+D17+E17+F17+G17</f>
        <v>0</v>
      </c>
      <c r="I17" s="72"/>
      <c r="J17" s="73"/>
      <c r="K17" s="70" t="str">
        <f aca="false">IF(I17,J17/I17,"")</f>
        <v/>
      </c>
      <c r="L17" s="70" t="str">
        <f aca="false">IF(H17,K17*H17,"")</f>
        <v/>
      </c>
      <c r="M17" s="74"/>
      <c r="N17" s="75"/>
      <c r="O17" s="76"/>
      <c r="P17" s="62"/>
      <c r="Q17" s="63"/>
      <c r="R17" s="78"/>
    </row>
    <row r="18" s="79" customFormat="true" ht="15.75" hidden="false" customHeight="false" outlineLevel="0" collapsed="false">
      <c r="A18" s="77"/>
      <c r="B18" s="69"/>
      <c r="C18" s="69"/>
      <c r="D18" s="70" t="n">
        <f aca="false">+B18*C18</f>
        <v>0</v>
      </c>
      <c r="E18" s="71" t="n">
        <f aca="false">+D18*$E$11</f>
        <v>0</v>
      </c>
      <c r="F18" s="70" t="n">
        <f aca="false">+(D18+E18)*$F$11</f>
        <v>0</v>
      </c>
      <c r="G18" s="70" t="n">
        <f aca="false">(E18+D18)*5%</f>
        <v>0</v>
      </c>
      <c r="H18" s="70" t="n">
        <f aca="false">+D18+E18+F18+G18</f>
        <v>0</v>
      </c>
      <c r="I18" s="72"/>
      <c r="J18" s="73"/>
      <c r="K18" s="70" t="str">
        <f aca="false">IF(I18,J18/I18,"")</f>
        <v/>
      </c>
      <c r="L18" s="70" t="str">
        <f aca="false">IF(H18,K18*H18,"")</f>
        <v/>
      </c>
      <c r="M18" s="74"/>
      <c r="N18" s="75"/>
      <c r="O18" s="76"/>
      <c r="P18" s="62"/>
      <c r="Q18" s="63"/>
      <c r="R18" s="78"/>
    </row>
    <row r="19" customFormat="false" ht="15" hidden="false" customHeight="false" outlineLevel="0" collapsed="false">
      <c r="A19" s="68"/>
      <c r="B19" s="69"/>
      <c r="C19" s="69"/>
      <c r="D19" s="70" t="n">
        <f aca="false">+B19*C19</f>
        <v>0</v>
      </c>
      <c r="E19" s="71" t="n">
        <f aca="false">+D19*$E$11</f>
        <v>0</v>
      </c>
      <c r="F19" s="70" t="n">
        <f aca="false">+(D19+E19)*$F$11</f>
        <v>0</v>
      </c>
      <c r="G19" s="70" t="n">
        <f aca="false">(E19+D19)*5%</f>
        <v>0</v>
      </c>
      <c r="H19" s="70" t="n">
        <f aca="false">+D19+E19+F19+G19</f>
        <v>0</v>
      </c>
      <c r="I19" s="72"/>
      <c r="J19" s="73"/>
      <c r="K19" s="70" t="str">
        <f aca="false">IF(I19,J19/I19,"")</f>
        <v/>
      </c>
      <c r="L19" s="70" t="str">
        <f aca="false">IF(H19,K19*H19,"")</f>
        <v/>
      </c>
      <c r="M19" s="74"/>
      <c r="N19" s="75"/>
      <c r="O19" s="76"/>
      <c r="P19" s="51"/>
      <c r="Q19" s="51"/>
      <c r="R19" s="54"/>
    </row>
    <row r="20" customFormat="false" ht="15.75" hidden="false" customHeight="false" outlineLevel="0" collapsed="false">
      <c r="A20" s="80" t="s">
        <v>39</v>
      </c>
      <c r="B20" s="81" t="n">
        <f aca="false">SUM(B12:B19)</f>
        <v>3342.86</v>
      </c>
      <c r="C20" s="81"/>
      <c r="D20" s="81" t="n">
        <f aca="false">SUM(D12:D19)</f>
        <v>46800.04</v>
      </c>
      <c r="E20" s="81" t="n">
        <f aca="false">SUM(E12:E19)</f>
        <v>14929.21</v>
      </c>
      <c r="F20" s="81" t="n">
        <f aca="false">SUM(F12:F19)</f>
        <v>1234.59</v>
      </c>
      <c r="G20" s="81" t="n">
        <f aca="false">SUM(G12:G19)</f>
        <v>1234.59</v>
      </c>
      <c r="H20" s="81" t="n">
        <f aca="false">SUM(H12:H19)</f>
        <v>64198.43</v>
      </c>
      <c r="I20" s="81"/>
      <c r="J20" s="81" t="n">
        <f aca="false">SUM(J12:J19)</f>
        <v>2910</v>
      </c>
      <c r="K20" s="81" t="n">
        <f aca="false">SUM(K12:K19)</f>
        <v>1.69</v>
      </c>
      <c r="L20" s="81" t="n">
        <f aca="false">SUM(L12:L19)</f>
        <v>64198.43</v>
      </c>
      <c r="M20" s="81"/>
      <c r="N20" s="81" t="n">
        <f aca="false" t="array" ref="N20:N20">SUM(IF(ISERROR(N12:N19),"",N12:N19))</f>
        <v>0</v>
      </c>
      <c r="O20" s="81" t="n">
        <f aca="false" t="array" ref="O20:O20">SUM(IF(ISERROR(O12:O19),"",O12:O19))</f>
        <v>64198.43</v>
      </c>
      <c r="P20" s="51"/>
      <c r="Q20" s="53"/>
      <c r="R20" s="54"/>
    </row>
    <row r="21" s="50" customFormat="true" ht="15.75" hidden="false" customHeight="false" outlineLevel="0" collapsed="false">
      <c r="I21" s="51"/>
      <c r="K21" s="51"/>
      <c r="L21" s="52"/>
      <c r="M21" s="51"/>
      <c r="N21" s="51"/>
      <c r="O21" s="51"/>
      <c r="P21" s="51"/>
      <c r="Q21" s="53"/>
      <c r="R21" s="54"/>
    </row>
    <row r="22" customFormat="false" ht="26.25" hidden="false" customHeight="true" outlineLevel="0" collapsed="false">
      <c r="A22" s="82" t="s">
        <v>40</v>
      </c>
      <c r="B22" s="82"/>
      <c r="C22" s="82"/>
      <c r="D22" s="82"/>
      <c r="E22" s="78"/>
      <c r="F22" s="83"/>
      <c r="I22" s="54"/>
      <c r="J22" s="84"/>
      <c r="K22" s="84"/>
      <c r="L22" s="78"/>
      <c r="M22" s="84"/>
      <c r="N22" s="84"/>
      <c r="O22" s="62"/>
      <c r="P22" s="85"/>
      <c r="Q22" s="86"/>
      <c r="R22" s="87"/>
    </row>
    <row r="23" customFormat="false" ht="29.25" hidden="false" customHeight="true" outlineLevel="0" collapsed="false">
      <c r="A23" s="88" t="s">
        <v>22</v>
      </c>
      <c r="B23" s="89" t="s">
        <v>41</v>
      </c>
      <c r="C23" s="90" t="s">
        <v>42</v>
      </c>
      <c r="D23" s="91" t="s">
        <v>39</v>
      </c>
      <c r="E23" s="84"/>
      <c r="F23" s="83"/>
      <c r="I23" s="54"/>
      <c r="J23" s="92"/>
      <c r="K23" s="93"/>
      <c r="L23" s="51"/>
      <c r="M23" s="94"/>
      <c r="N23" s="95"/>
      <c r="O23" s="51"/>
      <c r="P23" s="85"/>
      <c r="Q23" s="96"/>
      <c r="R23" s="87"/>
    </row>
    <row r="24" customFormat="false" ht="15.75" hidden="false" customHeight="false" outlineLevel="0" collapsed="false">
      <c r="A24" s="97"/>
      <c r="B24" s="98" t="n">
        <v>0.06</v>
      </c>
      <c r="C24" s="99" t="n">
        <v>0.06</v>
      </c>
      <c r="D24" s="91"/>
      <c r="E24" s="100"/>
      <c r="F24" s="83"/>
      <c r="G24" s="101"/>
      <c r="I24" s="54"/>
      <c r="J24" s="92"/>
      <c r="K24" s="93"/>
      <c r="L24" s="51"/>
      <c r="M24" s="94"/>
      <c r="N24" s="95"/>
      <c r="O24" s="51"/>
      <c r="P24" s="87"/>
      <c r="Q24" s="102"/>
      <c r="R24" s="103"/>
      <c r="S24" s="102"/>
      <c r="T24" s="102"/>
      <c r="U24" s="104"/>
    </row>
    <row r="25" customFormat="false" ht="15.75" hidden="false" customHeight="false" outlineLevel="0" collapsed="false">
      <c r="A25" s="105" t="s">
        <v>43</v>
      </c>
      <c r="B25" s="106" t="n">
        <f aca="false">+O12*B24</f>
        <v>2074.1</v>
      </c>
      <c r="C25" s="107" t="n">
        <f aca="false">(O12+B25)*$C$24</f>
        <v>2198.55</v>
      </c>
      <c r="D25" s="108" t="n">
        <f aca="false">SUM(B25:C25)</f>
        <v>4272.65</v>
      </c>
      <c r="E25" s="95"/>
      <c r="F25" s="109"/>
      <c r="G25" s="110"/>
      <c r="H25" s="110"/>
      <c r="I25" s="54"/>
      <c r="J25" s="111"/>
      <c r="K25" s="51"/>
      <c r="L25" s="102"/>
      <c r="M25" s="102"/>
      <c r="N25" s="102"/>
      <c r="O25" s="102"/>
      <c r="P25" s="87"/>
      <c r="Q25" s="102"/>
      <c r="R25" s="103"/>
      <c r="S25" s="102"/>
      <c r="T25" s="102"/>
      <c r="U25" s="104"/>
    </row>
    <row r="26" customFormat="false" ht="15.75" hidden="false" customHeight="false" outlineLevel="0" collapsed="false">
      <c r="A26" s="105" t="s">
        <v>43</v>
      </c>
      <c r="B26" s="106" t="n">
        <f aca="false">+O13*B24</f>
        <v>1777.8</v>
      </c>
      <c r="C26" s="107" t="n">
        <f aca="false">(O13+B26)*$C$24</f>
        <v>1884.47</v>
      </c>
      <c r="D26" s="108" t="n">
        <f aca="false">SUM(B26:C26)</f>
        <v>3662.27</v>
      </c>
      <c r="E26" s="95"/>
      <c r="F26" s="51"/>
      <c r="I26" s="54"/>
      <c r="J26" s="54"/>
      <c r="K26" s="54"/>
      <c r="L26" s="54"/>
      <c r="M26" s="54"/>
      <c r="N26" s="54"/>
      <c r="O26" s="54"/>
      <c r="P26" s="87"/>
      <c r="Q26" s="102"/>
      <c r="R26" s="103"/>
      <c r="S26" s="102"/>
      <c r="T26" s="102"/>
      <c r="U26" s="104"/>
    </row>
    <row r="27" customFormat="false" ht="15.75" hidden="false" customHeight="false" outlineLevel="0" collapsed="false">
      <c r="A27" s="77"/>
      <c r="B27" s="106" t="str">
        <f aca="false">IF(O14,O14*$B$24,"")</f>
        <v/>
      </c>
      <c r="C27" s="107"/>
      <c r="D27" s="108"/>
      <c r="E27" s="95"/>
      <c r="F27" s="51"/>
      <c r="I27" s="54"/>
      <c r="J27" s="54"/>
      <c r="K27" s="54"/>
      <c r="L27" s="54"/>
      <c r="M27" s="54"/>
      <c r="N27" s="54"/>
      <c r="O27" s="54"/>
      <c r="P27" s="87"/>
      <c r="Q27" s="102"/>
      <c r="R27" s="103"/>
      <c r="S27" s="102"/>
      <c r="T27" s="102"/>
      <c r="U27" s="104"/>
    </row>
    <row r="28" customFormat="false" ht="15.75" hidden="false" customHeight="false" outlineLevel="0" collapsed="false">
      <c r="A28" s="77"/>
      <c r="B28" s="106" t="str">
        <f aca="false">IF(O15,O15*$B$24,"")</f>
        <v/>
      </c>
      <c r="C28" s="107"/>
      <c r="D28" s="108"/>
      <c r="E28" s="95"/>
      <c r="F28" s="51"/>
      <c r="I28" s="54"/>
      <c r="J28" s="54"/>
      <c r="K28" s="54"/>
      <c r="L28" s="54"/>
      <c r="M28" s="54"/>
      <c r="N28" s="54"/>
      <c r="O28" s="54"/>
      <c r="P28" s="87"/>
      <c r="Q28" s="102"/>
      <c r="R28" s="103"/>
      <c r="S28" s="102"/>
      <c r="T28" s="102"/>
      <c r="U28" s="104"/>
    </row>
    <row r="29" customFormat="false" ht="15.75" hidden="false" customHeight="false" outlineLevel="0" collapsed="false">
      <c r="A29" s="77"/>
      <c r="B29" s="106" t="str">
        <f aca="false">IF(O16,O16*$B$24,"")</f>
        <v/>
      </c>
      <c r="C29" s="107"/>
      <c r="D29" s="108"/>
      <c r="E29" s="95"/>
      <c r="F29" s="51"/>
      <c r="I29" s="54"/>
      <c r="J29" s="54"/>
      <c r="K29" s="54"/>
      <c r="L29" s="54"/>
      <c r="M29" s="54"/>
      <c r="N29" s="54"/>
      <c r="O29" s="54"/>
      <c r="P29" s="87"/>
      <c r="Q29" s="102"/>
      <c r="R29" s="103"/>
      <c r="S29" s="102"/>
      <c r="T29" s="102"/>
      <c r="U29" s="104"/>
    </row>
    <row r="30" customFormat="false" ht="15.75" hidden="false" customHeight="false" outlineLevel="0" collapsed="false">
      <c r="A30" s="77"/>
      <c r="B30" s="106" t="str">
        <f aca="false">IF(O17,O17*$B$24,"")</f>
        <v/>
      </c>
      <c r="C30" s="107"/>
      <c r="D30" s="108"/>
      <c r="E30" s="95"/>
      <c r="F30" s="51"/>
      <c r="I30" s="54"/>
      <c r="J30" s="54"/>
      <c r="K30" s="54"/>
      <c r="L30" s="54"/>
      <c r="M30" s="54"/>
      <c r="N30" s="54"/>
      <c r="O30" s="54"/>
      <c r="P30" s="87"/>
      <c r="Q30" s="102"/>
      <c r="R30" s="103"/>
      <c r="S30" s="102"/>
      <c r="T30" s="102"/>
      <c r="U30" s="104"/>
    </row>
    <row r="31" customFormat="false" ht="15.75" hidden="false" customHeight="false" outlineLevel="0" collapsed="false">
      <c r="A31" s="77"/>
      <c r="B31" s="106" t="str">
        <f aca="false">IF(O18,O18*$B$24,"")</f>
        <v/>
      </c>
      <c r="C31" s="107"/>
      <c r="D31" s="108"/>
      <c r="E31" s="95"/>
      <c r="F31" s="51"/>
      <c r="I31" s="54"/>
      <c r="J31" s="54"/>
      <c r="K31" s="54"/>
      <c r="L31" s="54"/>
      <c r="M31" s="54"/>
      <c r="N31" s="54"/>
      <c r="O31" s="54"/>
      <c r="P31" s="87"/>
      <c r="Q31" s="102"/>
      <c r="R31" s="103"/>
      <c r="S31" s="102"/>
      <c r="T31" s="102"/>
      <c r="U31" s="104"/>
    </row>
    <row r="32" customFormat="false" ht="15.75" hidden="false" customHeight="false" outlineLevel="0" collapsed="false">
      <c r="A32" s="68"/>
      <c r="B32" s="106" t="str">
        <f aca="false">IF(O19,O19*$B$24,"")</f>
        <v/>
      </c>
      <c r="C32" s="107"/>
      <c r="D32" s="108"/>
      <c r="E32" s="95"/>
      <c r="F32" s="51"/>
      <c r="I32" s="54"/>
      <c r="J32" s="54"/>
      <c r="K32" s="54"/>
      <c r="L32" s="54"/>
      <c r="M32" s="54"/>
      <c r="N32" s="54"/>
      <c r="O32" s="104"/>
      <c r="P32" s="87"/>
      <c r="Q32" s="102"/>
      <c r="R32" s="103"/>
      <c r="S32" s="102"/>
      <c r="T32" s="102"/>
      <c r="U32" s="104"/>
    </row>
    <row r="33" customFormat="false" ht="15.75" hidden="false" customHeight="false" outlineLevel="0" collapsed="false">
      <c r="A33" s="80" t="s">
        <v>39</v>
      </c>
      <c r="B33" s="81" t="n">
        <f aca="false" t="array" ref="B33:B33">SUM(IF(ISERROR(B25:B32),"",B25:B32))</f>
        <v>3851.9</v>
      </c>
      <c r="C33" s="81" t="n">
        <f aca="false" t="array" ref="C33:C33">SUM(IF(ISERROR(C25:C32),"",C25:C32))</f>
        <v>4083.02</v>
      </c>
      <c r="D33" s="81" t="n">
        <f aca="false" t="array" ref="D33:D33">SUM(IF(ISERROR(D25:D32),"",D25:D32))</f>
        <v>7934.92</v>
      </c>
      <c r="G33" s="112"/>
      <c r="L33" s="54"/>
      <c r="M33" s="54"/>
      <c r="N33" s="54"/>
      <c r="P33" s="87"/>
      <c r="Q33" s="102"/>
      <c r="R33" s="103"/>
      <c r="S33" s="102"/>
      <c r="T33" s="102"/>
      <c r="U33" s="104"/>
    </row>
    <row r="34" customFormat="false" ht="15" hidden="false" customHeight="false" outlineLevel="0" collapsed="false">
      <c r="C34" s="54"/>
      <c r="D34" s="50"/>
      <c r="E34" s="113"/>
      <c r="F34" s="50"/>
      <c r="G34" s="52"/>
      <c r="L34" s="54"/>
      <c r="M34" s="54"/>
      <c r="N34" s="54"/>
      <c r="P34" s="87"/>
    </row>
    <row r="35" customFormat="false" ht="21" hidden="false" customHeight="true" outlineLevel="0" collapsed="false">
      <c r="A35" s="114" t="s">
        <v>44</v>
      </c>
      <c r="B35" s="115"/>
      <c r="C35" s="115"/>
      <c r="D35" s="116" t="n">
        <f aca="false">+D33+O20</f>
        <v>72133.35</v>
      </c>
      <c r="E35" s="113"/>
      <c r="F35" s="50"/>
      <c r="G35" s="52"/>
      <c r="L35" s="54"/>
      <c r="M35" s="54"/>
      <c r="N35" s="54"/>
      <c r="P35" s="87"/>
    </row>
    <row r="36" customFormat="false" ht="15" hidden="false" customHeight="false" outlineLevel="0" collapsed="false">
      <c r="C36" s="54"/>
      <c r="D36" s="50"/>
      <c r="E36" s="113"/>
      <c r="F36" s="50"/>
      <c r="G36" s="52"/>
      <c r="L36" s="54"/>
      <c r="M36" s="54"/>
      <c r="N36" s="54"/>
      <c r="P36" s="87"/>
    </row>
    <row r="37" customFormat="false" ht="15.75" hidden="false" customHeight="false" outlineLevel="0" collapsed="false">
      <c r="A37" s="117" t="s">
        <v>45</v>
      </c>
      <c r="B37" s="57" t="s">
        <v>46</v>
      </c>
      <c r="C37" s="57" t="s">
        <v>47</v>
      </c>
      <c r="D37" s="57" t="s">
        <v>48</v>
      </c>
      <c r="E37" s="113"/>
      <c r="F37" s="50"/>
      <c r="L37" s="54"/>
      <c r="M37" s="54"/>
      <c r="N37" s="54"/>
    </row>
    <row r="38" customFormat="false" ht="15" hidden="false" customHeight="false" outlineLevel="0" collapsed="false">
      <c r="A38" s="68"/>
      <c r="B38" s="118" t="n">
        <f aca="false">+J12</f>
        <v>1567</v>
      </c>
      <c r="C38" s="119" t="n">
        <f aca="false">ROUND((O12+D25)/B38,2)</f>
        <v>24.79</v>
      </c>
      <c r="D38" s="120" t="n">
        <f aca="false">+B38*C38</f>
        <v>38845.93</v>
      </c>
      <c r="E38" s="113"/>
      <c r="F38" s="50"/>
      <c r="L38" s="54"/>
      <c r="M38" s="54"/>
      <c r="N38" s="54"/>
    </row>
    <row r="39" customFormat="false" ht="15" hidden="false" customHeight="false" outlineLevel="0" collapsed="false">
      <c r="A39" s="77"/>
      <c r="B39" s="118" t="n">
        <f aca="false">+J13</f>
        <v>1343</v>
      </c>
      <c r="C39" s="119" t="n">
        <f aca="false">ROUND((O13+D26)/B39,2)</f>
        <v>24.79</v>
      </c>
      <c r="D39" s="120" t="n">
        <f aca="false">+B39*C39</f>
        <v>33292.97</v>
      </c>
      <c r="E39" s="113"/>
      <c r="F39" s="50"/>
      <c r="L39" s="54"/>
      <c r="M39" s="54"/>
      <c r="N39" s="54"/>
    </row>
    <row r="40" customFormat="false" ht="15" hidden="false" customHeight="false" outlineLevel="0" collapsed="false">
      <c r="A40" s="77"/>
      <c r="B40" s="118" t="n">
        <f aca="false">+J14</f>
        <v>0</v>
      </c>
      <c r="C40" s="119"/>
      <c r="D40" s="120"/>
      <c r="E40" s="113"/>
      <c r="F40" s="50"/>
      <c r="L40" s="54"/>
      <c r="M40" s="54"/>
      <c r="N40" s="54"/>
    </row>
    <row r="41" customFormat="false" ht="15" hidden="false" customHeight="false" outlineLevel="0" collapsed="false">
      <c r="A41" s="77"/>
      <c r="B41" s="118" t="n">
        <f aca="false">+J15</f>
        <v>0</v>
      </c>
      <c r="C41" s="119"/>
      <c r="D41" s="121"/>
      <c r="E41" s="113"/>
      <c r="F41" s="50"/>
      <c r="L41" s="54"/>
      <c r="M41" s="54"/>
      <c r="N41" s="54"/>
    </row>
    <row r="42" customFormat="false" ht="15" hidden="false" customHeight="false" outlineLevel="0" collapsed="false">
      <c r="A42" s="77"/>
      <c r="B42" s="118" t="n">
        <f aca="false">+J16</f>
        <v>0</v>
      </c>
      <c r="C42" s="119"/>
      <c r="D42" s="121"/>
      <c r="E42" s="113"/>
      <c r="F42" s="50"/>
      <c r="L42" s="54"/>
      <c r="M42" s="54"/>
      <c r="N42" s="54"/>
    </row>
    <row r="43" customFormat="false" ht="15" hidden="false" customHeight="false" outlineLevel="0" collapsed="false">
      <c r="A43" s="77"/>
      <c r="B43" s="118" t="n">
        <f aca="false">+J17</f>
        <v>0</v>
      </c>
      <c r="C43" s="119"/>
      <c r="D43" s="121"/>
      <c r="E43" s="113"/>
      <c r="F43" s="50"/>
      <c r="L43" s="54"/>
      <c r="M43" s="54"/>
      <c r="N43" s="54"/>
    </row>
    <row r="44" customFormat="false" ht="15" hidden="false" customHeight="false" outlineLevel="0" collapsed="false">
      <c r="A44" s="77"/>
      <c r="B44" s="118" t="n">
        <f aca="false">+J18</f>
        <v>0</v>
      </c>
      <c r="C44" s="119"/>
      <c r="D44" s="121"/>
      <c r="E44" s="113"/>
      <c r="F44" s="50"/>
      <c r="L44" s="54"/>
      <c r="M44" s="54"/>
      <c r="N44" s="54"/>
    </row>
    <row r="45" customFormat="false" ht="15" hidden="false" customHeight="false" outlineLevel="0" collapsed="false">
      <c r="A45" s="68"/>
      <c r="B45" s="118" t="n">
        <f aca="false">+J19</f>
        <v>0</v>
      </c>
      <c r="C45" s="119"/>
      <c r="D45" s="121"/>
      <c r="E45" s="113"/>
      <c r="F45" s="50"/>
      <c r="L45" s="54"/>
      <c r="M45" s="54"/>
      <c r="N45" s="54"/>
    </row>
    <row r="46" customFormat="false" ht="15.75" hidden="false" customHeight="false" outlineLevel="0" collapsed="false">
      <c r="A46" s="80" t="s">
        <v>39</v>
      </c>
      <c r="B46" s="81" t="n">
        <f aca="false">SUM(B38:B45)</f>
        <v>2910</v>
      </c>
      <c r="D46" s="81" t="n">
        <f aca="false" t="array" ref="D46:D46">SUM(IF(ISERROR(D38:D45),"",D38:D45))</f>
        <v>72138.9</v>
      </c>
      <c r="E46" s="113"/>
      <c r="F46" s="50"/>
      <c r="L46" s="54"/>
      <c r="M46" s="54"/>
      <c r="N46" s="54"/>
    </row>
    <row r="47" customFormat="false" ht="15" hidden="false" customHeight="false" outlineLevel="0" collapsed="false">
      <c r="E47" s="113"/>
      <c r="F47" s="50"/>
      <c r="L47" s="54"/>
      <c r="M47" s="54"/>
      <c r="N47" s="54"/>
    </row>
    <row r="48" customFormat="false" ht="24.75" hidden="false" customHeight="true" outlineLevel="0" collapsed="false">
      <c r="A48" s="122" t="s">
        <v>49</v>
      </c>
      <c r="B48" s="122"/>
      <c r="C48" s="123"/>
      <c r="D48" s="123"/>
      <c r="L48" s="124"/>
      <c r="P48" s="87"/>
      <c r="Q48" s="102"/>
      <c r="R48" s="103"/>
      <c r="S48" s="102"/>
      <c r="T48" s="102"/>
      <c r="U48" s="104"/>
    </row>
    <row r="49" customFormat="false" ht="33.75" hidden="false" customHeight="true" outlineLevel="0" collapsed="false">
      <c r="A49" s="56" t="s">
        <v>21</v>
      </c>
      <c r="B49" s="56"/>
      <c r="C49" s="56"/>
      <c r="D49" s="56"/>
      <c r="E49" s="117"/>
      <c r="F49" s="125" t="s">
        <v>50</v>
      </c>
      <c r="L49" s="124"/>
      <c r="P49" s="87"/>
      <c r="Q49" s="102"/>
      <c r="R49" s="103"/>
      <c r="S49" s="102"/>
      <c r="T49" s="102"/>
      <c r="U49" s="104"/>
    </row>
    <row r="50" customFormat="false" ht="15.75" hidden="false" customHeight="false" outlineLevel="0" collapsed="false">
      <c r="A50" s="126" t="s">
        <v>51</v>
      </c>
      <c r="B50" s="126"/>
      <c r="C50" s="126"/>
      <c r="D50" s="126"/>
      <c r="E50" s="127"/>
      <c r="F50" s="128" t="n">
        <f aca="false">+O20</f>
        <v>64198.43</v>
      </c>
      <c r="G50" s="129" t="n">
        <f aca="false">+F50/$F$57</f>
        <v>0.89</v>
      </c>
      <c r="L50" s="124"/>
      <c r="P50" s="87"/>
      <c r="Q50" s="102"/>
      <c r="R50" s="103"/>
      <c r="S50" s="102"/>
      <c r="T50" s="102"/>
      <c r="U50" s="104"/>
    </row>
    <row r="51" customFormat="false" ht="15.75" hidden="false" customHeight="false" outlineLevel="0" collapsed="false">
      <c r="A51" s="126" t="s">
        <v>52</v>
      </c>
      <c r="B51" s="126"/>
      <c r="C51" s="126"/>
      <c r="D51" s="126"/>
      <c r="E51" s="121"/>
      <c r="F51" s="128"/>
      <c r="G51" s="129"/>
      <c r="L51" s="124"/>
      <c r="P51" s="87"/>
      <c r="Q51" s="102"/>
      <c r="R51" s="103"/>
      <c r="S51" s="102"/>
      <c r="T51" s="102"/>
      <c r="U51" s="104"/>
    </row>
    <row r="52" customFormat="false" ht="15.75" hidden="false" customHeight="false" outlineLevel="0" collapsed="false">
      <c r="A52" s="126" t="s">
        <v>34</v>
      </c>
      <c r="B52" s="126"/>
      <c r="C52" s="126"/>
      <c r="D52" s="126"/>
      <c r="E52" s="130"/>
      <c r="F52" s="128" t="n">
        <f aca="false">+F50</f>
        <v>64198.43</v>
      </c>
      <c r="G52" s="129"/>
      <c r="L52" s="124"/>
      <c r="P52" s="87"/>
      <c r="Q52" s="102"/>
      <c r="R52" s="103"/>
      <c r="S52" s="102"/>
      <c r="T52" s="102"/>
      <c r="U52" s="104"/>
    </row>
    <row r="53" customFormat="false" ht="21" hidden="false" customHeight="true" outlineLevel="0" collapsed="false">
      <c r="A53" s="56" t="s">
        <v>53</v>
      </c>
      <c r="B53" s="56"/>
      <c r="C53" s="56"/>
      <c r="D53" s="56"/>
      <c r="E53" s="117"/>
      <c r="F53" s="131"/>
      <c r="G53" s="129"/>
      <c r="L53" s="124"/>
      <c r="P53" s="87"/>
      <c r="Q53" s="102"/>
      <c r="R53" s="103"/>
      <c r="S53" s="102"/>
      <c r="T53" s="102"/>
      <c r="U53" s="104"/>
    </row>
    <row r="54" customFormat="false" ht="15.75" hidden="false" customHeight="false" outlineLevel="0" collapsed="false">
      <c r="A54" s="132" t="s">
        <v>54</v>
      </c>
      <c r="B54" s="132"/>
      <c r="C54" s="132"/>
      <c r="D54" s="133" t="n">
        <f aca="false">+B24</f>
        <v>0.06</v>
      </c>
      <c r="E54" s="121"/>
      <c r="F54" s="128" t="n">
        <f aca="false">+B33</f>
        <v>3851.9</v>
      </c>
      <c r="G54" s="129" t="n">
        <f aca="false">+F54/$F$57</f>
        <v>0.0534</v>
      </c>
      <c r="L54" s="124"/>
      <c r="P54" s="87"/>
      <c r="Q54" s="102"/>
      <c r="R54" s="103"/>
      <c r="S54" s="102"/>
      <c r="T54" s="102"/>
      <c r="U54" s="104"/>
    </row>
    <row r="55" customFormat="false" ht="15.75" hidden="false" customHeight="false" outlineLevel="0" collapsed="false">
      <c r="A55" s="132" t="s">
        <v>55</v>
      </c>
      <c r="B55" s="132"/>
      <c r="C55" s="132"/>
      <c r="D55" s="133" t="n">
        <f aca="false">+C24</f>
        <v>0.06</v>
      </c>
      <c r="E55" s="121"/>
      <c r="F55" s="128" t="n">
        <f aca="false">+C33</f>
        <v>4083.02</v>
      </c>
      <c r="G55" s="129" t="n">
        <f aca="false">+F55/$F$57</f>
        <v>0.0566</v>
      </c>
      <c r="L55" s="124"/>
      <c r="P55" s="87"/>
      <c r="Q55" s="102"/>
      <c r="R55" s="103"/>
      <c r="S55" s="102"/>
      <c r="T55" s="102"/>
      <c r="U55" s="104"/>
    </row>
    <row r="56" customFormat="false" ht="15.75" hidden="false" customHeight="false" outlineLevel="0" collapsed="false">
      <c r="A56" s="126" t="s">
        <v>56</v>
      </c>
      <c r="B56" s="126"/>
      <c r="C56" s="126"/>
      <c r="D56" s="126"/>
      <c r="E56" s="130"/>
      <c r="F56" s="134" t="n">
        <f aca="false">SUM(F54:F55)</f>
        <v>7934.92</v>
      </c>
      <c r="G56" s="129"/>
      <c r="L56" s="124"/>
      <c r="P56" s="87"/>
      <c r="Q56" s="102"/>
      <c r="R56" s="103"/>
      <c r="S56" s="102"/>
      <c r="T56" s="102"/>
      <c r="U56" s="104"/>
    </row>
    <row r="57" customFormat="false" ht="23.25" hidden="false" customHeight="true" outlineLevel="0" collapsed="false">
      <c r="A57" s="56" t="s">
        <v>57</v>
      </c>
      <c r="B57" s="56"/>
      <c r="C57" s="56"/>
      <c r="D57" s="56"/>
      <c r="E57" s="135" t="n">
        <f aca="false">E52+E56</f>
        <v>0</v>
      </c>
      <c r="F57" s="136" t="n">
        <f aca="false">+F52+F56</f>
        <v>72133.35</v>
      </c>
      <c r="G57" s="129" t="n">
        <f aca="false">SUM(G50:G55)</f>
        <v>1</v>
      </c>
      <c r="H57" s="41" t="s">
        <v>58</v>
      </c>
      <c r="P57" s="87"/>
      <c r="Q57" s="102"/>
      <c r="R57" s="103"/>
      <c r="S57" s="102"/>
      <c r="T57" s="102"/>
      <c r="U57" s="104"/>
    </row>
    <row r="58" customFormat="false" ht="15.75" hidden="false" customHeight="false" outlineLevel="0" collapsed="false">
      <c r="A58" s="137"/>
      <c r="B58" s="137"/>
      <c r="C58" s="138"/>
      <c r="D58" s="139"/>
      <c r="E58" s="52"/>
      <c r="F58" s="52" t="n">
        <f aca="false">+F57*0.1</f>
        <v>7213.34</v>
      </c>
      <c r="J58" s="140"/>
      <c r="K58" s="140"/>
      <c r="L58" s="87"/>
      <c r="M58" s="87"/>
      <c r="N58" s="87"/>
      <c r="P58" s="87"/>
      <c r="Q58" s="102"/>
      <c r="R58" s="103"/>
      <c r="S58" s="102"/>
      <c r="T58" s="102"/>
      <c r="U58" s="104"/>
    </row>
    <row r="59" customFormat="false" ht="15.75" hidden="false" customHeight="false" outlineLevel="0" collapsed="false">
      <c r="A59" s="137"/>
      <c r="B59" s="137"/>
      <c r="C59" s="137"/>
      <c r="D59" s="137"/>
      <c r="E59" s="140"/>
      <c r="F59" s="140" t="n">
        <f aca="false">+F57+F58</f>
        <v>79346.69</v>
      </c>
      <c r="J59" s="140"/>
      <c r="K59" s="140"/>
      <c r="L59" s="85"/>
      <c r="M59" s="87"/>
      <c r="N59" s="87"/>
      <c r="P59" s="87"/>
      <c r="Q59" s="102"/>
    </row>
    <row r="60" customFormat="false" ht="15" hidden="false" customHeight="false" outlineLevel="0" collapsed="false">
      <c r="A60" s="138"/>
      <c r="B60" s="138"/>
      <c r="C60" s="141"/>
      <c r="D60" s="142"/>
      <c r="E60" s="51"/>
      <c r="F60" s="51" t="n">
        <f aca="false">+F57/$J$20</f>
        <v>24.79</v>
      </c>
      <c r="G60" s="87"/>
    </row>
    <row r="61" customFormat="false" ht="15" hidden="false" customHeight="false" outlineLevel="0" collapsed="false">
      <c r="A61" s="138"/>
      <c r="B61" s="138"/>
      <c r="C61" s="138"/>
      <c r="D61" s="138"/>
      <c r="E61" s="51"/>
      <c r="F61" s="51"/>
    </row>
    <row r="62" customFormat="false" ht="15" hidden="false" customHeight="false" outlineLevel="0" collapsed="false">
      <c r="A62" s="138" t="s">
        <v>59</v>
      </c>
      <c r="B62" s="138"/>
      <c r="C62" s="138"/>
      <c r="D62" s="138"/>
      <c r="E62" s="93" t="n">
        <f aca="false">+'detall hores '!O40</f>
        <v>1131</v>
      </c>
      <c r="F62" s="93"/>
      <c r="G62" s="54"/>
      <c r="H62" s="54"/>
      <c r="I62" s="54"/>
      <c r="J62" s="54"/>
      <c r="K62" s="54"/>
      <c r="L62" s="54"/>
    </row>
    <row r="63" customFormat="false" ht="15.75" hidden="false" customHeight="false" outlineLevel="0" collapsed="false">
      <c r="A63" s="138" t="s">
        <v>60</v>
      </c>
      <c r="B63" s="138"/>
      <c r="C63" s="138"/>
      <c r="D63" s="138"/>
      <c r="E63" s="51" t="n">
        <v>1150</v>
      </c>
      <c r="F63" s="102"/>
      <c r="G63" s="54"/>
      <c r="H63" s="54"/>
      <c r="I63" s="54"/>
      <c r="J63" s="54"/>
      <c r="K63" s="54"/>
      <c r="L63" s="54"/>
    </row>
    <row r="64" customFormat="false" ht="15.75" hidden="false" customHeight="false" outlineLevel="0" collapsed="false">
      <c r="A64" s="78"/>
      <c r="B64" s="78"/>
      <c r="C64" s="78"/>
      <c r="D64" s="78"/>
      <c r="E64" s="51"/>
      <c r="F64" s="54"/>
      <c r="G64" s="54"/>
      <c r="H64" s="54"/>
      <c r="I64" s="63"/>
      <c r="J64" s="63"/>
      <c r="K64" s="78"/>
      <c r="L64" s="54"/>
    </row>
    <row r="65" customFormat="false" ht="15" hidden="false" customHeight="false" outlineLevel="0" collapsed="false">
      <c r="A65" s="78"/>
      <c r="B65" s="78"/>
      <c r="C65" s="78"/>
      <c r="D65" s="78"/>
      <c r="E65" s="93"/>
      <c r="F65" s="54"/>
      <c r="G65" s="54"/>
      <c r="H65" s="54"/>
      <c r="I65" s="54"/>
      <c r="J65" s="143"/>
      <c r="K65" s="54"/>
      <c r="L65" s="54"/>
    </row>
    <row r="66" customFormat="false" ht="15" hidden="false" customHeight="false" outlineLevel="0" collapsed="false">
      <c r="A66" s="84"/>
      <c r="B66" s="84"/>
      <c r="C66" s="84"/>
      <c r="D66" s="84"/>
      <c r="E66" s="84" t="s">
        <v>61</v>
      </c>
      <c r="F66" s="51" t="n">
        <f aca="false">+E63*F60</f>
        <v>28508.5</v>
      </c>
      <c r="G66" s="54"/>
      <c r="H66" s="54"/>
      <c r="I66" s="54"/>
      <c r="J66" s="143"/>
      <c r="K66" s="54"/>
      <c r="L66" s="54"/>
    </row>
    <row r="67" customFormat="false" ht="15" hidden="false" customHeight="false" outlineLevel="0" collapsed="false">
      <c r="A67" s="54"/>
      <c r="B67" s="54"/>
      <c r="C67" s="54"/>
      <c r="D67" s="138"/>
      <c r="E67" s="138"/>
      <c r="F67" s="51"/>
      <c r="G67" s="54"/>
      <c r="H67" s="54"/>
      <c r="I67" s="54"/>
      <c r="J67" s="54"/>
      <c r="K67" s="54"/>
      <c r="L67" s="54"/>
    </row>
    <row r="68" customFormat="false" ht="15" hidden="false" customHeight="false" outlineLevel="0" collapsed="false">
      <c r="A68" s="54"/>
      <c r="B68" s="54"/>
      <c r="C68" s="54"/>
      <c r="D68" s="138"/>
      <c r="E68" s="138"/>
      <c r="F68" s="51"/>
      <c r="G68" s="54"/>
      <c r="H68" s="54"/>
      <c r="I68" s="54"/>
      <c r="J68" s="54"/>
      <c r="K68" s="54"/>
      <c r="L68" s="54"/>
    </row>
    <row r="69" customFormat="false" ht="15.75" hidden="false" customHeight="false" outlineLevel="0" collapsed="false">
      <c r="A69" s="54"/>
      <c r="B69" s="54"/>
      <c r="C69" s="104"/>
      <c r="D69" s="54"/>
      <c r="E69" s="54"/>
      <c r="F69" s="51"/>
      <c r="G69" s="54"/>
      <c r="H69" s="54"/>
      <c r="I69" s="54"/>
      <c r="J69" s="54"/>
      <c r="K69" s="54"/>
      <c r="L69" s="54"/>
    </row>
    <row r="70" customFormat="false" ht="15.75" hidden="false" customHeight="false" outlineLevel="0" collapsed="false">
      <c r="A70" s="54"/>
      <c r="B70" s="54"/>
      <c r="C70" s="102"/>
      <c r="D70" s="104"/>
      <c r="E70" s="54"/>
      <c r="F70" s="102"/>
      <c r="G70" s="104"/>
      <c r="H70" s="54"/>
      <c r="I70" s="63"/>
      <c r="J70" s="63"/>
      <c r="K70" s="54"/>
      <c r="L70" s="54"/>
    </row>
    <row r="71" customFormat="false" ht="15.75" hidden="false" customHeight="false" outlineLevel="0" collapsed="false">
      <c r="A71" s="54"/>
      <c r="B71" s="54"/>
      <c r="C71" s="102"/>
      <c r="D71" s="104"/>
      <c r="E71" s="54"/>
      <c r="F71" s="102"/>
      <c r="G71" s="102"/>
      <c r="H71" s="54"/>
      <c r="I71" s="54"/>
      <c r="J71" s="51"/>
      <c r="K71" s="54"/>
      <c r="L71" s="54"/>
    </row>
    <row r="72" customFormat="false" ht="15.75" hidden="false" customHeight="false" outlineLevel="0" collapsed="false">
      <c r="A72" s="54"/>
      <c r="B72" s="54"/>
      <c r="C72" s="102"/>
      <c r="D72" s="104"/>
      <c r="E72" s="54"/>
      <c r="F72" s="102"/>
      <c r="G72" s="102"/>
      <c r="H72" s="102"/>
      <c r="I72" s="54"/>
      <c r="J72" s="51"/>
      <c r="K72" s="54"/>
      <c r="L72" s="54"/>
    </row>
    <row r="73" customFormat="false" ht="15.75" hidden="false" customHeight="false" outlineLevel="0" collapsed="false">
      <c r="A73" s="54"/>
      <c r="B73" s="54"/>
      <c r="C73" s="104"/>
      <c r="D73" s="54"/>
      <c r="E73" s="54"/>
      <c r="F73" s="104"/>
      <c r="G73" s="104"/>
      <c r="H73" s="54"/>
      <c r="I73" s="54"/>
      <c r="J73" s="102"/>
      <c r="K73" s="54"/>
      <c r="L73" s="54"/>
    </row>
    <row r="74" customFormat="false" ht="15.75" hidden="false" customHeight="false" outlineLevel="0" collapsed="false">
      <c r="A74" s="54"/>
      <c r="B74" s="54"/>
      <c r="C74" s="102"/>
      <c r="D74" s="104"/>
      <c r="E74" s="104"/>
      <c r="F74" s="51"/>
      <c r="G74" s="51"/>
      <c r="H74" s="54"/>
      <c r="I74" s="54"/>
      <c r="J74" s="54"/>
      <c r="K74" s="54"/>
      <c r="L74" s="54"/>
    </row>
    <row r="75" customFormat="false" ht="15.75" hidden="false" customHeight="false" outlineLevel="0" collapsed="false">
      <c r="A75" s="54"/>
      <c r="B75" s="54"/>
      <c r="C75" s="102"/>
      <c r="D75" s="104"/>
      <c r="E75" s="104"/>
      <c r="F75" s="51"/>
      <c r="G75" s="51"/>
      <c r="H75" s="54"/>
      <c r="I75" s="54"/>
      <c r="J75" s="54"/>
      <c r="K75" s="54"/>
      <c r="L75" s="54"/>
    </row>
    <row r="76" customFormat="false" ht="15.75" hidden="false" customHeight="false" outlineLevel="0" collapsed="false">
      <c r="A76" s="54"/>
      <c r="B76" s="54"/>
      <c r="C76" s="102"/>
      <c r="D76" s="104"/>
      <c r="E76" s="104"/>
      <c r="F76" s="93"/>
      <c r="G76" s="93"/>
      <c r="H76" s="54"/>
      <c r="I76" s="54"/>
      <c r="J76" s="54"/>
      <c r="K76" s="54"/>
      <c r="L76" s="54"/>
    </row>
    <row r="77" customFormat="false" ht="15.75" hidden="false" customHeight="false" outlineLevel="0" collapsed="false">
      <c r="A77" s="54"/>
      <c r="B77" s="54"/>
      <c r="C77" s="102"/>
      <c r="D77" s="104"/>
      <c r="E77" s="104"/>
      <c r="F77" s="102"/>
      <c r="G77" s="102"/>
      <c r="H77" s="54"/>
      <c r="I77" s="54"/>
      <c r="J77" s="54"/>
      <c r="K77" s="144"/>
      <c r="L77" s="54"/>
    </row>
    <row r="78" customFormat="false" ht="15" hidden="false" customHeight="false" outlineLevel="0" collapsed="false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</row>
    <row r="79" customFormat="false" ht="15" hidden="false" customHeight="false" outlineLevel="0" collapsed="false">
      <c r="A79" s="54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</row>
    <row r="80" customFormat="false" ht="15" hidden="false" customHeight="false" outlineLevel="0" collapsed="false">
      <c r="A80" s="54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</row>
    <row r="81" customFormat="false" ht="15" hidden="false" customHeight="false" outlineLevel="0" collapsed="false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</row>
    <row r="83" customFormat="false" ht="15" hidden="false" customHeight="false" outlineLevel="0" collapsed="false">
      <c r="K83" s="54"/>
      <c r="L83" s="54"/>
      <c r="O83" s="54"/>
      <c r="P83" s="54"/>
    </row>
    <row r="84" customFormat="false" ht="15" hidden="false" customHeight="false" outlineLevel="0" collapsed="false">
      <c r="O84" s="54"/>
      <c r="P84" s="54"/>
    </row>
    <row r="85" customFormat="false" ht="15" hidden="false" customHeight="false" outlineLevel="0" collapsed="false">
      <c r="O85" s="54"/>
      <c r="P85" s="54"/>
    </row>
    <row r="86" customFormat="false" ht="15" hidden="false" customHeight="false" outlineLevel="0" collapsed="false">
      <c r="O86" s="54"/>
      <c r="P86" s="54"/>
    </row>
    <row r="88" customFormat="false" ht="15" hidden="false" customHeight="false" outlineLevel="0" collapsed="false">
      <c r="F88" s="54"/>
      <c r="G88" s="54"/>
    </row>
    <row r="89" customFormat="false" ht="15" hidden="false" customHeight="false" outlineLevel="0" collapsed="false">
      <c r="F89" s="54"/>
      <c r="G89" s="54"/>
    </row>
    <row r="90" customFormat="false" ht="15.75" hidden="false" customHeight="false" outlineLevel="0" collapsed="false">
      <c r="C90" s="145"/>
      <c r="F90" s="104"/>
      <c r="G90" s="104"/>
      <c r="I90" s="63"/>
      <c r="J90" s="63"/>
      <c r="K90" s="54"/>
      <c r="L90" s="54"/>
    </row>
    <row r="91" customFormat="false" ht="15" hidden="false" customHeight="false" outlineLevel="0" collapsed="false">
      <c r="E91" s="140"/>
      <c r="F91" s="51"/>
      <c r="G91" s="51"/>
      <c r="I91" s="54"/>
      <c r="J91" s="51"/>
      <c r="K91" s="54"/>
      <c r="L91" s="51"/>
    </row>
    <row r="92" customFormat="false" ht="15" hidden="false" customHeight="false" outlineLevel="0" collapsed="false">
      <c r="E92" s="140"/>
    </row>
    <row r="94" customFormat="false" ht="15" hidden="false" customHeight="false" outlineLevel="0" collapsed="false">
      <c r="E94" s="140"/>
    </row>
    <row r="95" customFormat="false" ht="15" hidden="false" customHeight="false" outlineLevel="0" collapsed="false">
      <c r="E95" s="140"/>
    </row>
    <row r="97" customFormat="false" ht="15" hidden="false" customHeight="false" outlineLevel="0" collapsed="false">
      <c r="D97" s="140"/>
    </row>
    <row r="98" customFormat="false" ht="15" hidden="false" customHeight="false" outlineLevel="0" collapsed="false">
      <c r="D98" s="140"/>
    </row>
    <row r="120" customFormat="false" ht="15" hidden="false" customHeight="false" outlineLevel="0" collapsed="false">
      <c r="C120" s="54"/>
      <c r="D120" s="54"/>
      <c r="E120" s="54"/>
      <c r="F120" s="54"/>
      <c r="G120" s="54"/>
      <c r="H120" s="54"/>
      <c r="I120" s="54"/>
      <c r="J120" s="54"/>
      <c r="K120" s="54"/>
      <c r="L120" s="54"/>
    </row>
    <row r="121" customFormat="false" ht="15" hidden="false" customHeight="false" outlineLevel="0" collapsed="false">
      <c r="C121" s="146"/>
      <c r="D121" s="93"/>
      <c r="E121" s="93"/>
      <c r="F121" s="54"/>
      <c r="G121" s="54"/>
      <c r="H121" s="54"/>
      <c r="I121" s="51"/>
      <c r="J121" s="93"/>
      <c r="K121" s="93"/>
      <c r="L121" s="51"/>
    </row>
    <row r="122" customFormat="false" ht="15" hidden="false" customHeight="false" outlineLevel="0" collapsed="false">
      <c r="C122" s="146"/>
      <c r="D122" s="93"/>
      <c r="E122" s="93"/>
      <c r="F122" s="54"/>
      <c r="G122" s="54"/>
      <c r="H122" s="54"/>
      <c r="I122" s="51"/>
      <c r="J122" s="93"/>
      <c r="K122" s="93"/>
      <c r="L122" s="51"/>
    </row>
    <row r="123" customFormat="false" ht="15" hidden="false" customHeight="false" outlineLevel="0" collapsed="false">
      <c r="C123" s="146"/>
      <c r="D123" s="93"/>
      <c r="E123" s="93"/>
      <c r="F123" s="54"/>
      <c r="G123" s="54"/>
      <c r="H123" s="54"/>
      <c r="I123" s="51"/>
      <c r="J123" s="93"/>
      <c r="K123" s="93"/>
      <c r="L123" s="51"/>
    </row>
    <row r="124" customFormat="false" ht="15" hidden="false" customHeight="false" outlineLevel="0" collapsed="false">
      <c r="C124" s="146"/>
      <c r="D124" s="93"/>
      <c r="E124" s="93"/>
      <c r="F124" s="54"/>
      <c r="G124" s="54"/>
      <c r="H124" s="54"/>
      <c r="I124" s="51"/>
      <c r="J124" s="93"/>
      <c r="K124" s="93"/>
      <c r="L124" s="51"/>
    </row>
    <row r="125" customFormat="false" ht="15" hidden="false" customHeight="false" outlineLevel="0" collapsed="false">
      <c r="C125" s="146"/>
      <c r="D125" s="93"/>
      <c r="E125" s="93"/>
      <c r="F125" s="54"/>
      <c r="G125" s="54"/>
      <c r="H125" s="54"/>
      <c r="I125" s="51"/>
      <c r="J125" s="93"/>
      <c r="K125" s="93"/>
      <c r="L125" s="51"/>
    </row>
  </sheetData>
  <mergeCells count="33">
    <mergeCell ref="M1:N1"/>
    <mergeCell ref="C3:F3"/>
    <mergeCell ref="C4:F4"/>
    <mergeCell ref="A9:O9"/>
    <mergeCell ref="A10:A11"/>
    <mergeCell ref="B10:B11"/>
    <mergeCell ref="C10:C11"/>
    <mergeCell ref="D10:D11"/>
    <mergeCell ref="H10:H11"/>
    <mergeCell ref="I10:I11"/>
    <mergeCell ref="J10:J11"/>
    <mergeCell ref="K10:K11"/>
    <mergeCell ref="L10:L11"/>
    <mergeCell ref="M10:N10"/>
    <mergeCell ref="O10:O11"/>
    <mergeCell ref="A22:D22"/>
    <mergeCell ref="M22:N22"/>
    <mergeCell ref="D23:D24"/>
    <mergeCell ref="A49:D49"/>
    <mergeCell ref="A50:D50"/>
    <mergeCell ref="A51:D51"/>
    <mergeCell ref="A52:D52"/>
    <mergeCell ref="A53:D53"/>
    <mergeCell ref="A54:C54"/>
    <mergeCell ref="A55:C55"/>
    <mergeCell ref="A56:D56"/>
    <mergeCell ref="A57:D57"/>
    <mergeCell ref="A61:D61"/>
    <mergeCell ref="A62:D62"/>
    <mergeCell ref="A63:D63"/>
    <mergeCell ref="I64:J64"/>
    <mergeCell ref="I70:J70"/>
    <mergeCell ref="I90:J90"/>
  </mergeCells>
  <printOptions headings="false" gridLines="false" gridLinesSet="true" horizontalCentered="false" verticalCentered="false"/>
  <pageMargins left="0.39375" right="0.409722222222222" top="0.747916666666667" bottom="0.747916666666667" header="0.511811023622047" footer="0.511811023622047"/>
  <pageSetup paperSize="8" scale="64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57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H15" activeCellId="0" sqref="H15"/>
    </sheetView>
  </sheetViews>
  <sheetFormatPr defaultColWidth="10.6796875" defaultRowHeight="15" zeroHeight="false" outlineLevelRow="0" outlineLevelCol="0"/>
  <cols>
    <col collapsed="false" customWidth="true" hidden="false" outlineLevel="0" max="5" min="5" style="0" width="13.42"/>
    <col collapsed="false" customWidth="true" hidden="false" outlineLevel="0" max="6" min="6" style="0" width="14.71"/>
    <col collapsed="false" customWidth="true" hidden="false" outlineLevel="0" max="7" min="7" style="0" width="14.57"/>
    <col collapsed="false" customWidth="true" hidden="false" outlineLevel="0" max="8" min="8" style="0" width="5.29"/>
    <col collapsed="false" customWidth="true" hidden="false" outlineLevel="0" max="9" min="9" style="0" width="13.15"/>
    <col collapsed="false" customWidth="true" hidden="false" outlineLevel="0" max="10" min="10" style="0" width="3.86"/>
  </cols>
  <sheetData>
    <row r="1" customFormat="false" ht="15.75" hidden="false" customHeight="false" outlineLevel="0" collapsed="false">
      <c r="A1" s="56" t="s">
        <v>21</v>
      </c>
      <c r="B1" s="56"/>
      <c r="C1" s="56"/>
      <c r="D1" s="56"/>
      <c r="E1" s="117"/>
      <c r="F1" s="125" t="s">
        <v>50</v>
      </c>
    </row>
    <row r="2" customFormat="false" ht="15" hidden="false" customHeight="false" outlineLevel="0" collapsed="false">
      <c r="A2" s="126" t="s">
        <v>62</v>
      </c>
      <c r="B2" s="126"/>
      <c r="C2" s="126"/>
      <c r="D2" s="126"/>
      <c r="E2" s="127"/>
      <c r="F2" s="128" t="n">
        <f aca="false">+COSTOS!G50*COSTOS!F66</f>
        <v>25372.57</v>
      </c>
    </row>
    <row r="3" customFormat="false" ht="15" hidden="false" customHeight="false" outlineLevel="0" collapsed="false">
      <c r="A3" s="126" t="s">
        <v>34</v>
      </c>
      <c r="B3" s="126"/>
      <c r="C3" s="126"/>
      <c r="D3" s="126"/>
      <c r="E3" s="147"/>
      <c r="F3" s="128" t="n">
        <f aca="false">+F2</f>
        <v>25372.57</v>
      </c>
    </row>
    <row r="4" customFormat="false" ht="15.75" hidden="false" customHeight="false" outlineLevel="0" collapsed="false">
      <c r="A4" s="56" t="s">
        <v>53</v>
      </c>
      <c r="B4" s="56"/>
      <c r="C4" s="56"/>
      <c r="D4" s="56"/>
      <c r="E4" s="117"/>
      <c r="F4" s="131"/>
    </row>
    <row r="5" customFormat="false" ht="15" hidden="false" customHeight="false" outlineLevel="0" collapsed="false">
      <c r="A5" s="132" t="s">
        <v>54</v>
      </c>
      <c r="B5" s="132"/>
      <c r="C5" s="132"/>
      <c r="D5" s="148" t="n">
        <v>0.06</v>
      </c>
      <c r="E5" s="121"/>
      <c r="F5" s="128" t="n">
        <f aca="false">+COSTOS!G54*COSTOS!F66</f>
        <v>1522.35</v>
      </c>
    </row>
    <row r="6" customFormat="false" ht="15" hidden="false" customHeight="false" outlineLevel="0" collapsed="false">
      <c r="A6" s="132" t="s">
        <v>55</v>
      </c>
      <c r="B6" s="132"/>
      <c r="C6" s="132"/>
      <c r="D6" s="148" t="n">
        <v>0.06</v>
      </c>
      <c r="E6" s="121"/>
      <c r="F6" s="128" t="n">
        <f aca="false">+COSTOS!G55*COSTOS!F66</f>
        <v>1613.58</v>
      </c>
    </row>
    <row r="7" customFormat="false" ht="15" hidden="false" customHeight="false" outlineLevel="0" collapsed="false">
      <c r="A7" s="126" t="s">
        <v>56</v>
      </c>
      <c r="B7" s="126"/>
      <c r="C7" s="126"/>
      <c r="D7" s="126"/>
      <c r="E7" s="147"/>
      <c r="F7" s="134" t="n">
        <f aca="false">SUM(F5:F6)</f>
        <v>3135.93</v>
      </c>
    </row>
    <row r="8" customFormat="false" ht="15.75" hidden="false" customHeight="false" outlineLevel="0" collapsed="false">
      <c r="A8" s="56" t="s">
        <v>57</v>
      </c>
      <c r="B8" s="56"/>
      <c r="C8" s="56"/>
      <c r="D8" s="56"/>
      <c r="E8" s="135"/>
      <c r="F8" s="136" t="n">
        <f aca="false">+F3+F7</f>
        <v>28508.5</v>
      </c>
    </row>
  </sheetData>
  <mergeCells count="8">
    <mergeCell ref="A1:D1"/>
    <mergeCell ref="A2:D2"/>
    <mergeCell ref="A3:D3"/>
    <mergeCell ref="A4:D4"/>
    <mergeCell ref="A5:C5"/>
    <mergeCell ref="A6:C6"/>
    <mergeCell ref="A7:D7"/>
    <mergeCell ref="A8:D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LibreOffice/7.4.0.3$Windows_X86_64 LibreOffice_project/f85e47c08ddd19c015c0114a68350214f7066f5a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2021-02-18T14:57:04Z</dcterms:created>
  <dc:creator>rmvila</dc:creator>
  <dc:description/>
  <dc:language>es-ES</dc:language>
  <cp:lastModifiedBy>Servei de Sistemes d'Informació i Telecomunicacions</cp:lastModifiedBy>
  <cp:lastPrinted>2021-08-03T11:19:24Z</cp:lastPrinted>
  <dcterms:modified xsi:type="dcterms:W3CDTF">2023-07-21T17:40:47Z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